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065" tabRatio="752" firstSheet="1" activeTab="3"/>
  </bookViews>
  <sheets>
    <sheet name="Equipos Inscriptos" sheetId="1" r:id="rId1"/>
    <sheet name="Zonas M16 GII San Albano" sheetId="2" r:id="rId2"/>
    <sheet name="Fix M16 GII San Albano" sheetId="3" r:id="rId3"/>
    <sheet name="Fix M16 GII San Albano Fixt" sheetId="4" r:id="rId4"/>
    <sheet name="Tablas Equipos FINAL" sheetId="5" r:id="rId5"/>
    <sheet name="Tablas Equipos " sheetId="6" r:id="rId6"/>
  </sheets>
  <externalReferences>
    <externalReference r:id="rId9"/>
  </externalReferences>
  <definedNames>
    <definedName name="_xlnm.Print_Area" localSheetId="3">'Fix M16 GII San Albano Fixt'!$A$1:$L$74</definedName>
    <definedName name="solver_cvg" localSheetId="5" hidden="1">0.001</definedName>
    <definedName name="solver_cvg" localSheetId="4" hidden="1">0.001</definedName>
    <definedName name="solver_drv" localSheetId="5" hidden="1">1</definedName>
    <definedName name="solver_drv" localSheetId="4" hidden="1">1</definedName>
    <definedName name="solver_est" localSheetId="5" hidden="1">1</definedName>
    <definedName name="solver_est" localSheetId="4" hidden="1">1</definedName>
    <definedName name="solver_itr" localSheetId="5" hidden="1">100</definedName>
    <definedName name="solver_itr" localSheetId="4" hidden="1">100</definedName>
    <definedName name="solver_lin" localSheetId="5" hidden="1">2</definedName>
    <definedName name="solver_lin" localSheetId="4" hidden="1">2</definedName>
    <definedName name="solver_neg" localSheetId="5" hidden="1">2</definedName>
    <definedName name="solver_neg" localSheetId="4" hidden="1">2</definedName>
    <definedName name="solver_num" localSheetId="5" hidden="1">0</definedName>
    <definedName name="solver_num" localSheetId="4" hidden="1">0</definedName>
    <definedName name="solver_nwt" localSheetId="5" hidden="1">1</definedName>
    <definedName name="solver_nwt" localSheetId="4" hidden="1">1</definedName>
    <definedName name="solver_opt" localSheetId="5" hidden="1">'Tablas Equipos '!#REF!</definedName>
    <definedName name="solver_opt" localSheetId="4" hidden="1">'Tablas Equipos FINAL'!#REF!</definedName>
    <definedName name="solver_pre" localSheetId="5" hidden="1">0.000001</definedName>
    <definedName name="solver_pre" localSheetId="4" hidden="1">0.000001</definedName>
    <definedName name="solver_scl" localSheetId="5" hidden="1">2</definedName>
    <definedName name="solver_scl" localSheetId="4" hidden="1">2</definedName>
    <definedName name="solver_sho" localSheetId="5" hidden="1">2</definedName>
    <definedName name="solver_sho" localSheetId="4" hidden="1">2</definedName>
    <definedName name="solver_tim" localSheetId="5" hidden="1">100</definedName>
    <definedName name="solver_tim" localSheetId="4" hidden="1">100</definedName>
    <definedName name="solver_tol" localSheetId="5" hidden="1">0.05</definedName>
    <definedName name="solver_tol" localSheetId="4" hidden="1">0.05</definedName>
    <definedName name="solver_typ" localSheetId="5" hidden="1">1</definedName>
    <definedName name="solver_typ" localSheetId="4" hidden="1">1</definedName>
    <definedName name="solver_val" localSheetId="5" hidden="1">0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<sst xmlns="http://schemas.openxmlformats.org/spreadsheetml/2006/main" count="726" uniqueCount="141">
  <si>
    <t>1ª RUEDA</t>
  </si>
  <si>
    <t>Hora</t>
  </si>
  <si>
    <t>Cancha 1</t>
  </si>
  <si>
    <t>Cancha 2</t>
  </si>
  <si>
    <t>Cancha 3</t>
  </si>
  <si>
    <t>Nº</t>
  </si>
  <si>
    <t>vs</t>
  </si>
  <si>
    <t>00</t>
  </si>
  <si>
    <t>14</t>
  </si>
  <si>
    <t>15</t>
  </si>
  <si>
    <t>16</t>
  </si>
  <si>
    <t>17</t>
  </si>
  <si>
    <t>g47</t>
  </si>
  <si>
    <t>20</t>
  </si>
  <si>
    <t>g46</t>
  </si>
  <si>
    <t>FINAL</t>
  </si>
  <si>
    <t>Equipos</t>
  </si>
  <si>
    <t>SEMIFINAL</t>
  </si>
  <si>
    <t>50</t>
  </si>
  <si>
    <t xml:space="preserve"> </t>
  </si>
  <si>
    <t>Equipo</t>
  </si>
  <si>
    <t>Resultado</t>
  </si>
  <si>
    <t>Zona "1"</t>
  </si>
  <si>
    <t>Tabla de Posiciones</t>
  </si>
  <si>
    <t>TF</t>
  </si>
  <si>
    <t>TC</t>
  </si>
  <si>
    <t>Dif</t>
  </si>
  <si>
    <t>PUNTOS</t>
  </si>
  <si>
    <t>Zona "2"</t>
  </si>
  <si>
    <t>Zona "3"</t>
  </si>
  <si>
    <t>Zona "4"</t>
  </si>
  <si>
    <t>Zona "5"</t>
  </si>
  <si>
    <t>Zona "6"</t>
  </si>
  <si>
    <t>Zona "7"</t>
  </si>
  <si>
    <t>Zona "8"</t>
  </si>
  <si>
    <t>Zona "9"</t>
  </si>
  <si>
    <t>Zona "10"</t>
  </si>
  <si>
    <t>40</t>
  </si>
  <si>
    <t>30</t>
  </si>
  <si>
    <t>gzA</t>
  </si>
  <si>
    <t>gzD</t>
  </si>
  <si>
    <t>gzB</t>
  </si>
  <si>
    <t>gzC</t>
  </si>
  <si>
    <t>Zona "11"</t>
  </si>
  <si>
    <t>INTERVALO</t>
  </si>
  <si>
    <t>ZONA A</t>
  </si>
  <si>
    <t>ZONA B</t>
  </si>
  <si>
    <t>ZONA C</t>
  </si>
  <si>
    <t>ZONA D</t>
  </si>
  <si>
    <t>EQUIPOS INSCRIPTOS</t>
  </si>
  <si>
    <t>ENTREGADO</t>
  </si>
  <si>
    <t>RECIBIDO</t>
  </si>
  <si>
    <t>Zona "A"</t>
  </si>
  <si>
    <t>Zona "B"</t>
  </si>
  <si>
    <t>Zona "C"</t>
  </si>
  <si>
    <t>Zona "D"</t>
  </si>
  <si>
    <t>CASI A</t>
  </si>
  <si>
    <t>SIC A</t>
  </si>
  <si>
    <t>Curupayti A</t>
  </si>
  <si>
    <t>Alumni A</t>
  </si>
  <si>
    <t>CUBA A</t>
  </si>
  <si>
    <t>Newman A</t>
  </si>
  <si>
    <t>Hindu A</t>
  </si>
  <si>
    <t>San Luis A</t>
  </si>
  <si>
    <t>Liceo Naval A</t>
  </si>
  <si>
    <t>Pucara A</t>
  </si>
  <si>
    <t>A.D. Francesa A</t>
  </si>
  <si>
    <t>Champagnat A</t>
  </si>
  <si>
    <t>Don Bosco A</t>
  </si>
  <si>
    <t>La Plata A</t>
  </si>
  <si>
    <t>Regatas B Vista A</t>
  </si>
  <si>
    <t>U de la Plata A</t>
  </si>
  <si>
    <t>San Andres A</t>
  </si>
  <si>
    <t>Mariano Moreno A</t>
  </si>
  <si>
    <t>Argentino A</t>
  </si>
  <si>
    <t>Monte Grande A</t>
  </si>
  <si>
    <t>San Albano A</t>
  </si>
  <si>
    <t>Buenos Aires A</t>
  </si>
  <si>
    <t>Olivos A</t>
  </si>
  <si>
    <t>Virreyes A</t>
  </si>
  <si>
    <t>Centro Naval A</t>
  </si>
  <si>
    <t>Lujan A</t>
  </si>
  <si>
    <t>Cancha 4</t>
  </si>
  <si>
    <t>10</t>
  </si>
  <si>
    <t>RES</t>
  </si>
  <si>
    <t>CANCHA</t>
  </si>
  <si>
    <t>ZONA</t>
  </si>
  <si>
    <t>REFEREES</t>
  </si>
  <si>
    <t>Horarios Generales</t>
  </si>
  <si>
    <t>SEMI</t>
  </si>
  <si>
    <t>A</t>
  </si>
  <si>
    <t>B</t>
  </si>
  <si>
    <t>C</t>
  </si>
  <si>
    <t>D</t>
  </si>
  <si>
    <t>|</t>
  </si>
  <si>
    <t>gz1</t>
  </si>
  <si>
    <t>gz8</t>
  </si>
  <si>
    <t>gz9</t>
  </si>
  <si>
    <t>gz2</t>
  </si>
  <si>
    <t>gz3</t>
  </si>
  <si>
    <t>gz4</t>
  </si>
  <si>
    <t>gz7</t>
  </si>
  <si>
    <t>gz10</t>
  </si>
  <si>
    <t>gz6</t>
  </si>
  <si>
    <t>gz11</t>
  </si>
  <si>
    <t>gz5</t>
  </si>
  <si>
    <t>gz12</t>
  </si>
  <si>
    <t>Zona "12"</t>
  </si>
  <si>
    <t>SABADO 8 DE NOVIEMBRE DE 2014</t>
  </si>
  <si>
    <t>SEVEN A SIDE DE MENORES DE 16 GRUPO II - SAN ALBANO</t>
  </si>
  <si>
    <t xml:space="preserve">   SEVEN a SIDE DE MENORES DE 16 Grupo II - SABADO 8 de Noviembre 2014</t>
  </si>
  <si>
    <t xml:space="preserve">   SEVEN a SIDE DE MENORES DE 16 Grupo II - SABADO 8 de Noviembre 2014 </t>
  </si>
  <si>
    <t>Cancha 5</t>
  </si>
  <si>
    <t>ETAPA FINAL 4 ZONAS DE 3: CLASIFICARAN LOS PRIMEROS DE ZONA</t>
  </si>
  <si>
    <t>Belgrano Athl. A</t>
  </si>
  <si>
    <t>Los Tilos A</t>
  </si>
  <si>
    <t>Lomas Athl. A</t>
  </si>
  <si>
    <t>G y Esgrima A</t>
  </si>
  <si>
    <t>San Cirano A</t>
  </si>
  <si>
    <t>C.U. de Quilmes A</t>
  </si>
  <si>
    <t>Los Matreros A</t>
  </si>
  <si>
    <t>San Martin A</t>
  </si>
  <si>
    <t>Bco Hipotecario A</t>
  </si>
  <si>
    <t>Liceo Militar A</t>
  </si>
  <si>
    <t>Manuel Belgrano A</t>
  </si>
  <si>
    <t>SIC C</t>
  </si>
  <si>
    <t>Lomas A</t>
  </si>
  <si>
    <t>Pueyrredon A</t>
  </si>
  <si>
    <t>A.D Francesa A</t>
  </si>
  <si>
    <t>gz1Gimnasia y Esgrima</t>
  </si>
  <si>
    <t>gz6 Newman</t>
  </si>
  <si>
    <t>gz3 Alumni</t>
  </si>
  <si>
    <t>gz5 San Luis</t>
  </si>
  <si>
    <t>gz10 Pueyrredón</t>
  </si>
  <si>
    <t>gz7 Belgrano Ath</t>
  </si>
  <si>
    <t>gz2 CUBA</t>
  </si>
  <si>
    <t>gz9 La Plata</t>
  </si>
  <si>
    <t>gz11 Lomas</t>
  </si>
  <si>
    <t>gz4 Curupaytí</t>
  </si>
  <si>
    <t>gz8 CASI</t>
  </si>
  <si>
    <t>gz12 Liceo Naval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</si>
</sst>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d/mmm/yy"/>
    <numFmt numFmtId="189" formatCode="h:mm\ \a\.m\./\p\.m\."/>
    <numFmt numFmtId="190" formatCode="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6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4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theme="0"/>
      <name val="Arial"/>
      <family val="2"/>
    </font>
    <font>
      <sz val="16"/>
      <color theme="0"/>
      <name val="Arial"/>
      <family val="2"/>
    </font>
    <font>
      <b/>
      <sz val="12"/>
      <color theme="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medium"/>
      <bottom style="medium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ck"/>
    </border>
    <border>
      <left style="medium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5" fillId="0" borderId="13" xfId="0" applyFont="1" applyBorder="1" applyAlignment="1" applyProtection="1">
      <alignment horizontal="left" vertical="center"/>
      <protection hidden="1"/>
    </xf>
    <xf numFmtId="0" fontId="15" fillId="0" borderId="14" xfId="0" applyFont="1" applyBorder="1" applyAlignment="1" applyProtection="1">
      <alignment horizontal="left" vertical="center"/>
      <protection hidden="1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16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1" fillId="34" borderId="10" xfId="0" applyFont="1" applyFill="1" applyBorder="1" applyAlignment="1" applyProtection="1">
      <alignment horizontal="center"/>
      <protection hidden="1"/>
    </xf>
    <xf numFmtId="0" fontId="1" fillId="34" borderId="11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left"/>
      <protection hidden="1"/>
    </xf>
    <xf numFmtId="0" fontId="7" fillId="35" borderId="11" xfId="0" applyFont="1" applyFill="1" applyBorder="1" applyAlignment="1" applyProtection="1">
      <alignment horizontal="center"/>
      <protection hidden="1"/>
    </xf>
    <xf numFmtId="0" fontId="7" fillId="36" borderId="11" xfId="0" applyFont="1" applyFill="1" applyBorder="1" applyAlignment="1" applyProtection="1">
      <alignment horizontal="center"/>
      <protection hidden="1"/>
    </xf>
    <xf numFmtId="0" fontId="11" fillId="0" borderId="11" xfId="0" applyFont="1" applyFill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49" fontId="8" fillId="0" borderId="18" xfId="0" applyNumberFormat="1" applyFont="1" applyBorder="1" applyAlignment="1">
      <alignment horizontal="right"/>
    </xf>
    <xf numFmtId="49" fontId="8" fillId="0" borderId="18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8" fillId="0" borderId="18" xfId="0" applyNumberFormat="1" applyFont="1" applyBorder="1" applyAlignment="1">
      <alignment/>
    </xf>
    <xf numFmtId="0" fontId="9" fillId="37" borderId="10" xfId="0" applyFont="1" applyFill="1" applyBorder="1" applyAlignment="1">
      <alignment horizontal="center"/>
    </xf>
    <xf numFmtId="0" fontId="9" fillId="37" borderId="19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7" fillId="38" borderId="22" xfId="0" applyFont="1" applyFill="1" applyBorder="1" applyAlignment="1">
      <alignment horizontal="center"/>
    </xf>
    <xf numFmtId="0" fontId="17" fillId="38" borderId="23" xfId="0" applyFont="1" applyFill="1" applyBorder="1" applyAlignment="1">
      <alignment horizontal="center"/>
    </xf>
    <xf numFmtId="0" fontId="17" fillId="38" borderId="24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7" fillId="36" borderId="10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25" xfId="0" applyFont="1" applyBorder="1" applyAlignment="1">
      <alignment horizontal="center"/>
    </xf>
    <xf numFmtId="0" fontId="0" fillId="0" borderId="0" xfId="0" applyFont="1" applyAlignment="1">
      <alignment/>
    </xf>
    <xf numFmtId="0" fontId="0" fillId="39" borderId="11" xfId="0" applyFont="1" applyFill="1" applyBorder="1" applyAlignment="1">
      <alignment/>
    </xf>
    <xf numFmtId="0" fontId="1" fillId="40" borderId="10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0" fillId="41" borderId="11" xfId="0" applyFont="1" applyFill="1" applyBorder="1" applyAlignment="1">
      <alignment/>
    </xf>
    <xf numFmtId="0" fontId="0" fillId="41" borderId="0" xfId="0" applyFill="1" applyAlignment="1">
      <alignment horizontal="left"/>
    </xf>
    <xf numFmtId="0" fontId="0" fillId="41" borderId="0" xfId="0" applyFill="1" applyAlignment="1">
      <alignment horizontal="center"/>
    </xf>
    <xf numFmtId="0" fontId="0" fillId="41" borderId="0" xfId="0" applyFill="1" applyAlignment="1">
      <alignment/>
    </xf>
    <xf numFmtId="0" fontId="0" fillId="41" borderId="0" xfId="0" applyFont="1" applyFill="1" applyAlignment="1">
      <alignment horizontal="left"/>
    </xf>
    <xf numFmtId="0" fontId="0" fillId="41" borderId="0" xfId="0" applyFont="1" applyFill="1" applyAlignment="1">
      <alignment horizontal="center"/>
    </xf>
    <xf numFmtId="0" fontId="1" fillId="41" borderId="11" xfId="0" applyFont="1" applyFill="1" applyBorder="1" applyAlignment="1">
      <alignment horizontal="center"/>
    </xf>
    <xf numFmtId="0" fontId="3" fillId="41" borderId="0" xfId="0" applyFont="1" applyFill="1" applyAlignment="1">
      <alignment horizontal="left"/>
    </xf>
    <xf numFmtId="0" fontId="1" fillId="41" borderId="21" xfId="0" applyFont="1" applyFill="1" applyBorder="1" applyAlignment="1">
      <alignment horizontal="center"/>
    </xf>
    <xf numFmtId="0" fontId="63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63" fillId="0" borderId="2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64" fillId="41" borderId="23" xfId="0" applyFont="1" applyFill="1" applyBorder="1" applyAlignment="1">
      <alignment horizontal="center"/>
    </xf>
    <xf numFmtId="0" fontId="19" fillId="12" borderId="27" xfId="0" applyFont="1" applyFill="1" applyBorder="1" applyAlignment="1">
      <alignment horizontal="center" vertical="center"/>
    </xf>
    <xf numFmtId="0" fontId="64" fillId="41" borderId="28" xfId="0" applyFont="1" applyFill="1" applyBorder="1" applyAlignment="1">
      <alignment horizontal="center"/>
    </xf>
    <xf numFmtId="0" fontId="65" fillId="41" borderId="29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6" fillId="0" borderId="18" xfId="0" applyNumberFormat="1" applyFont="1" applyBorder="1" applyAlignment="1">
      <alignment horizontal="right"/>
    </xf>
    <xf numFmtId="49" fontId="6" fillId="0" borderId="18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/>
    </xf>
    <xf numFmtId="49" fontId="6" fillId="0" borderId="18" xfId="0" applyNumberFormat="1" applyFont="1" applyBorder="1" applyAlignment="1">
      <alignment/>
    </xf>
    <xf numFmtId="0" fontId="66" fillId="42" borderId="30" xfId="0" applyFont="1" applyFill="1" applyBorder="1" applyAlignment="1">
      <alignment horizontal="center"/>
    </xf>
    <xf numFmtId="0" fontId="66" fillId="42" borderId="12" xfId="0" applyFont="1" applyFill="1" applyBorder="1" applyAlignment="1">
      <alignment horizontal="center"/>
    </xf>
    <xf numFmtId="0" fontId="65" fillId="41" borderId="31" xfId="0" applyFont="1" applyFill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19" fillId="12" borderId="33" xfId="0" applyFont="1" applyFill="1" applyBorder="1" applyAlignment="1">
      <alignment horizontal="center" vertical="center"/>
    </xf>
    <xf numFmtId="49" fontId="6" fillId="0" borderId="25" xfId="0" applyNumberFormat="1" applyFont="1" applyBorder="1" applyAlignment="1">
      <alignment horizontal="right"/>
    </xf>
    <xf numFmtId="49" fontId="6" fillId="0" borderId="34" xfId="0" applyNumberFormat="1" applyFont="1" applyBorder="1" applyAlignment="1">
      <alignment horizontal="left"/>
    </xf>
    <xf numFmtId="0" fontId="9" fillId="37" borderId="23" xfId="0" applyFont="1" applyFill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65" fillId="41" borderId="36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37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49" fontId="6" fillId="0" borderId="34" xfId="0" applyNumberFormat="1" applyFont="1" applyBorder="1" applyAlignment="1">
      <alignment/>
    </xf>
    <xf numFmtId="0" fontId="65" fillId="41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39" xfId="0" applyFont="1" applyBorder="1" applyAlignment="1">
      <alignment/>
    </xf>
    <xf numFmtId="49" fontId="6" fillId="0" borderId="41" xfId="0" applyNumberFormat="1" applyFont="1" applyBorder="1" applyAlignment="1">
      <alignment horizontal="right"/>
    </xf>
    <xf numFmtId="0" fontId="9" fillId="37" borderId="42" xfId="0" applyFont="1" applyFill="1" applyBorder="1" applyAlignment="1">
      <alignment horizontal="center"/>
    </xf>
    <xf numFmtId="0" fontId="1" fillId="0" borderId="43" xfId="0" applyFont="1" applyBorder="1" applyAlignment="1">
      <alignment horizontal="left"/>
    </xf>
    <xf numFmtId="0" fontId="65" fillId="41" borderId="44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45" xfId="0" applyFont="1" applyBorder="1" applyAlignment="1">
      <alignment horizontal="left"/>
    </xf>
    <xf numFmtId="0" fontId="6" fillId="0" borderId="46" xfId="0" applyFont="1" applyBorder="1" applyAlignment="1">
      <alignment/>
    </xf>
    <xf numFmtId="49" fontId="6" fillId="0" borderId="46" xfId="0" applyNumberFormat="1" applyFont="1" applyBorder="1" applyAlignment="1">
      <alignment horizontal="left"/>
    </xf>
    <xf numFmtId="0" fontId="0" fillId="41" borderId="46" xfId="0" applyFill="1" applyBorder="1" applyAlignment="1">
      <alignment horizontal="center"/>
    </xf>
    <xf numFmtId="0" fontId="63" fillId="0" borderId="47" xfId="0" applyFont="1" applyBorder="1" applyAlignment="1">
      <alignment horizontal="center" vertical="center"/>
    </xf>
    <xf numFmtId="0" fontId="19" fillId="12" borderId="48" xfId="0" applyFont="1" applyFill="1" applyBorder="1" applyAlignment="1">
      <alignment horizontal="center" vertical="center"/>
    </xf>
    <xf numFmtId="0" fontId="0" fillId="41" borderId="46" xfId="0" applyFont="1" applyFill="1" applyBorder="1" applyAlignment="1">
      <alignment horizontal="center"/>
    </xf>
    <xf numFmtId="49" fontId="6" fillId="0" borderId="46" xfId="0" applyNumberFormat="1" applyFont="1" applyBorder="1" applyAlignment="1">
      <alignment horizontal="right"/>
    </xf>
    <xf numFmtId="0" fontId="1" fillId="0" borderId="49" xfId="0" applyFont="1" applyFill="1" applyBorder="1" applyAlignment="1">
      <alignment horizontal="center"/>
    </xf>
    <xf numFmtId="0" fontId="1" fillId="0" borderId="50" xfId="0" applyFont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left"/>
    </xf>
    <xf numFmtId="49" fontId="6" fillId="0" borderId="46" xfId="0" applyNumberFormat="1" applyFont="1" applyFill="1" applyBorder="1" applyAlignment="1">
      <alignment horizontal="left"/>
    </xf>
    <xf numFmtId="49" fontId="6" fillId="0" borderId="46" xfId="0" applyNumberFormat="1" applyFont="1" applyBorder="1" applyAlignment="1">
      <alignment/>
    </xf>
    <xf numFmtId="0" fontId="1" fillId="0" borderId="53" xfId="0" applyFont="1" applyBorder="1" applyAlignment="1">
      <alignment horizontal="left"/>
    </xf>
    <xf numFmtId="0" fontId="1" fillId="0" borderId="49" xfId="0" applyFont="1" applyBorder="1" applyAlignment="1">
      <alignment horizontal="center"/>
    </xf>
    <xf numFmtId="0" fontId="1" fillId="0" borderId="54" xfId="0" applyFont="1" applyBorder="1" applyAlignment="1">
      <alignment horizontal="left"/>
    </xf>
    <xf numFmtId="0" fontId="63" fillId="0" borderId="48" xfId="0" applyFont="1" applyBorder="1" applyAlignment="1">
      <alignment horizontal="center" vertical="center"/>
    </xf>
    <xf numFmtId="0" fontId="67" fillId="42" borderId="27" xfId="0" applyFont="1" applyFill="1" applyBorder="1" applyAlignment="1">
      <alignment horizontal="center" vertical="center"/>
    </xf>
    <xf numFmtId="0" fontId="67" fillId="42" borderId="12" xfId="0" applyFont="1" applyFill="1" applyBorder="1" applyAlignment="1">
      <alignment horizontal="center" vertical="center"/>
    </xf>
    <xf numFmtId="0" fontId="1" fillId="41" borderId="11" xfId="0" applyFont="1" applyFill="1" applyBorder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 horizontal="center"/>
    </xf>
    <xf numFmtId="0" fontId="0" fillId="41" borderId="0" xfId="0" applyFont="1" applyFill="1" applyAlignment="1">
      <alignment/>
    </xf>
    <xf numFmtId="0" fontId="1" fillId="43" borderId="10" xfId="0" applyFont="1" applyFill="1" applyBorder="1" applyAlignment="1">
      <alignment horizontal="center"/>
    </xf>
    <xf numFmtId="0" fontId="0" fillId="43" borderId="11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20" xfId="0" applyFont="1" applyFill="1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0" fillId="41" borderId="0" xfId="0" applyFont="1" applyFill="1" applyBorder="1" applyAlignment="1">
      <alignment horizontal="center"/>
    </xf>
    <xf numFmtId="0" fontId="8" fillId="41" borderId="0" xfId="0" applyFont="1" applyFill="1" applyAlignment="1">
      <alignment/>
    </xf>
    <xf numFmtId="49" fontId="8" fillId="41" borderId="0" xfId="0" applyNumberFormat="1" applyFont="1" applyFill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0" fillId="41" borderId="0" xfId="0" applyFont="1" applyFill="1" applyAlignment="1">
      <alignment horizontal="center"/>
    </xf>
    <xf numFmtId="0" fontId="63" fillId="0" borderId="55" xfId="0" applyFont="1" applyBorder="1" applyAlignment="1">
      <alignment horizontal="center" vertical="center"/>
    </xf>
    <xf numFmtId="0" fontId="19" fillId="12" borderId="12" xfId="0" applyFont="1" applyFill="1" applyBorder="1" applyAlignment="1">
      <alignment horizontal="center" vertical="center"/>
    </xf>
    <xf numFmtId="0" fontId="20" fillId="41" borderId="0" xfId="0" applyFont="1" applyFill="1" applyAlignment="1">
      <alignment horizontal="left"/>
    </xf>
    <xf numFmtId="0" fontId="20" fillId="41" borderId="46" xfId="0" applyFont="1" applyFill="1" applyBorder="1" applyAlignment="1">
      <alignment horizontal="left"/>
    </xf>
    <xf numFmtId="0" fontId="20" fillId="41" borderId="56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20" fillId="41" borderId="0" xfId="0" applyFont="1" applyFill="1" applyBorder="1" applyAlignment="1">
      <alignment horizontal="left"/>
    </xf>
    <xf numFmtId="0" fontId="20" fillId="41" borderId="54" xfId="0" applyFont="1" applyFill="1" applyBorder="1" applyAlignment="1">
      <alignment horizontal="left"/>
    </xf>
    <xf numFmtId="0" fontId="23" fillId="41" borderId="57" xfId="0" applyFont="1" applyFill="1" applyBorder="1" applyAlignment="1">
      <alignment horizontal="left"/>
    </xf>
    <xf numFmtId="0" fontId="20" fillId="41" borderId="57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0" fontId="1" fillId="44" borderId="11" xfId="0" applyFont="1" applyFill="1" applyBorder="1" applyAlignment="1">
      <alignment/>
    </xf>
    <xf numFmtId="0" fontId="6" fillId="40" borderId="0" xfId="0" applyFont="1" applyFill="1" applyAlignment="1">
      <alignment/>
    </xf>
    <xf numFmtId="49" fontId="6" fillId="40" borderId="0" xfId="0" applyNumberFormat="1" applyFont="1" applyFill="1" applyAlignment="1">
      <alignment horizontal="left"/>
    </xf>
    <xf numFmtId="0" fontId="20" fillId="40" borderId="0" xfId="0" applyFont="1" applyFill="1" applyAlignment="1">
      <alignment horizontal="left"/>
    </xf>
    <xf numFmtId="0" fontId="0" fillId="40" borderId="0" xfId="0" applyFill="1" applyAlignment="1">
      <alignment horizontal="center"/>
    </xf>
    <xf numFmtId="0" fontId="6" fillId="40" borderId="46" xfId="0" applyFont="1" applyFill="1" applyBorder="1" applyAlignment="1">
      <alignment/>
    </xf>
    <xf numFmtId="49" fontId="6" fillId="40" borderId="46" xfId="0" applyNumberFormat="1" applyFont="1" applyFill="1" applyBorder="1" applyAlignment="1">
      <alignment horizontal="left"/>
    </xf>
    <xf numFmtId="0" fontId="20" fillId="40" borderId="56" xfId="0" applyFont="1" applyFill="1" applyBorder="1" applyAlignment="1">
      <alignment horizontal="left"/>
    </xf>
    <xf numFmtId="0" fontId="0" fillId="40" borderId="46" xfId="0" applyFont="1" applyFill="1" applyBorder="1" applyAlignment="1">
      <alignment horizontal="center"/>
    </xf>
    <xf numFmtId="0" fontId="20" fillId="40" borderId="46" xfId="0" applyFont="1" applyFill="1" applyBorder="1" applyAlignment="1">
      <alignment horizontal="left"/>
    </xf>
    <xf numFmtId="0" fontId="0" fillId="0" borderId="0" xfId="54" applyFont="1">
      <alignment/>
      <protection/>
    </xf>
    <xf numFmtId="0" fontId="14" fillId="0" borderId="12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0" fillId="0" borderId="13" xfId="54" applyFont="1" applyBorder="1" applyAlignment="1" applyProtection="1">
      <alignment vertical="center"/>
      <protection hidden="1"/>
    </xf>
    <xf numFmtId="0" fontId="0" fillId="0" borderId="14" xfId="54" applyFont="1" applyBorder="1" applyAlignment="1" applyProtection="1">
      <alignment vertical="center"/>
      <protection hidden="1"/>
    </xf>
    <xf numFmtId="0" fontId="1" fillId="0" borderId="12" xfId="54" applyNumberFormat="1" applyFont="1" applyBorder="1" applyAlignment="1" applyProtection="1">
      <alignment horizontal="center" vertical="center"/>
      <protection locked="0"/>
    </xf>
    <xf numFmtId="0" fontId="0" fillId="0" borderId="15" xfId="54" applyFont="1" applyBorder="1" applyAlignment="1" applyProtection="1">
      <alignment vertical="center"/>
      <protection hidden="1"/>
    </xf>
    <xf numFmtId="0" fontId="0" fillId="0" borderId="0" xfId="54" applyFont="1" applyBorder="1">
      <alignment/>
      <protection/>
    </xf>
    <xf numFmtId="0" fontId="1" fillId="0" borderId="12" xfId="54" applyNumberFormat="1" applyFont="1" applyFill="1" applyBorder="1" applyAlignment="1" applyProtection="1">
      <alignment horizontal="center" vertical="center"/>
      <protection locked="0"/>
    </xf>
    <xf numFmtId="0" fontId="0" fillId="0" borderId="58" xfId="54" applyFont="1" applyBorder="1" applyAlignment="1" applyProtection="1">
      <alignment vertical="center"/>
      <protection hidden="1"/>
    </xf>
    <xf numFmtId="0" fontId="0" fillId="0" borderId="59" xfId="54" applyFont="1" applyBorder="1" applyAlignment="1" applyProtection="1">
      <alignment vertical="center"/>
      <protection hidden="1"/>
    </xf>
    <xf numFmtId="0" fontId="0" fillId="0" borderId="60" xfId="54" applyFont="1" applyBorder="1" applyAlignment="1" applyProtection="1">
      <alignment vertical="center"/>
      <protection hidden="1"/>
    </xf>
    <xf numFmtId="0" fontId="0" fillId="0" borderId="0" xfId="54" applyFont="1" applyBorder="1" applyAlignment="1" applyProtection="1">
      <alignment horizontal="left" vertical="center"/>
      <protection locked="0"/>
    </xf>
    <xf numFmtId="0" fontId="1" fillId="0" borderId="0" xfId="54" applyFont="1" applyFill="1" applyBorder="1" applyAlignment="1" applyProtection="1">
      <alignment horizontal="center"/>
      <protection hidden="1"/>
    </xf>
    <xf numFmtId="0" fontId="1" fillId="0" borderId="16" xfId="54" applyFont="1" applyFill="1" applyBorder="1" applyAlignment="1" applyProtection="1">
      <alignment horizontal="center"/>
      <protection hidden="1"/>
    </xf>
    <xf numFmtId="0" fontId="0" fillId="0" borderId="17" xfId="54" applyFont="1" applyBorder="1" applyAlignment="1" applyProtection="1">
      <alignment horizontal="center"/>
      <protection hidden="1"/>
    </xf>
    <xf numFmtId="0" fontId="1" fillId="34" borderId="10" xfId="54" applyFont="1" applyFill="1" applyBorder="1" applyAlignment="1" applyProtection="1">
      <alignment horizontal="center"/>
      <protection hidden="1"/>
    </xf>
    <xf numFmtId="0" fontId="1" fillId="40" borderId="11" xfId="54" applyFont="1" applyFill="1" applyBorder="1" applyAlignment="1" applyProtection="1">
      <alignment horizontal="center"/>
      <protection hidden="1"/>
    </xf>
    <xf numFmtId="0" fontId="1" fillId="34" borderId="11" xfId="54" applyFont="1" applyFill="1" applyBorder="1" applyAlignment="1" applyProtection="1">
      <alignment horizontal="center"/>
      <protection hidden="1"/>
    </xf>
    <xf numFmtId="0" fontId="1" fillId="0" borderId="11" xfId="54" applyFont="1" applyBorder="1" applyAlignment="1" applyProtection="1">
      <alignment horizontal="left"/>
      <protection hidden="1"/>
    </xf>
    <xf numFmtId="0" fontId="1" fillId="35" borderId="11" xfId="54" applyFont="1" applyFill="1" applyBorder="1" applyAlignment="1" applyProtection="1">
      <alignment horizontal="center"/>
      <protection hidden="1"/>
    </xf>
    <xf numFmtId="0" fontId="1" fillId="36" borderId="11" xfId="54" applyFont="1" applyFill="1" applyBorder="1" applyAlignment="1" applyProtection="1">
      <alignment horizontal="center"/>
      <protection hidden="1"/>
    </xf>
    <xf numFmtId="0" fontId="10" fillId="0" borderId="11" xfId="54" applyFont="1" applyFill="1" applyBorder="1" applyAlignment="1" applyProtection="1">
      <alignment horizontal="center"/>
      <protection hidden="1"/>
    </xf>
    <xf numFmtId="0" fontId="0" fillId="45" borderId="0" xfId="0" applyFill="1" applyAlignment="1">
      <alignment horizontal="left"/>
    </xf>
    <xf numFmtId="0" fontId="0" fillId="45" borderId="0" xfId="0" applyFill="1" applyAlignment="1">
      <alignment horizontal="center"/>
    </xf>
    <xf numFmtId="0" fontId="1" fillId="45" borderId="0" xfId="0" applyFont="1" applyFill="1" applyAlignment="1">
      <alignment horizontal="left"/>
    </xf>
    <xf numFmtId="0" fontId="1" fillId="45" borderId="0" xfId="0" applyFont="1" applyFill="1" applyAlignment="1">
      <alignment horizontal="center"/>
    </xf>
    <xf numFmtId="0" fontId="66" fillId="46" borderId="11" xfId="0" applyFont="1" applyFill="1" applyBorder="1" applyAlignment="1">
      <alignment horizontal="center"/>
    </xf>
    <xf numFmtId="49" fontId="6" fillId="45" borderId="46" xfId="0" applyNumberFormat="1" applyFont="1" applyFill="1" applyBorder="1" applyAlignment="1">
      <alignment horizontal="left"/>
    </xf>
    <xf numFmtId="0" fontId="1" fillId="45" borderId="11" xfId="0" applyFont="1" applyFill="1" applyBorder="1" applyAlignment="1">
      <alignment horizontal="center"/>
    </xf>
    <xf numFmtId="0" fontId="20" fillId="45" borderId="46" xfId="0" applyFont="1" applyFill="1" applyBorder="1" applyAlignment="1">
      <alignment horizontal="left"/>
    </xf>
    <xf numFmtId="0" fontId="65" fillId="45" borderId="29" xfId="0" applyFont="1" applyFill="1" applyBorder="1" applyAlignment="1">
      <alignment horizontal="center" vertical="center"/>
    </xf>
    <xf numFmtId="0" fontId="0" fillId="45" borderId="46" xfId="0" applyFill="1" applyBorder="1" applyAlignment="1">
      <alignment horizontal="center"/>
    </xf>
    <xf numFmtId="0" fontId="63" fillId="45" borderId="47" xfId="0" applyFont="1" applyFill="1" applyBorder="1" applyAlignment="1">
      <alignment horizontal="center" vertical="center"/>
    </xf>
    <xf numFmtId="0" fontId="19" fillId="45" borderId="48" xfId="0" applyFont="1" applyFill="1" applyBorder="1" applyAlignment="1">
      <alignment horizontal="center" vertical="center"/>
    </xf>
    <xf numFmtId="0" fontId="6" fillId="45" borderId="46" xfId="0" applyFont="1" applyFill="1" applyBorder="1" applyAlignment="1">
      <alignment/>
    </xf>
    <xf numFmtId="0" fontId="7" fillId="34" borderId="25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7" fillId="34" borderId="61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0" fontId="1" fillId="38" borderId="34" xfId="0" applyFont="1" applyFill="1" applyBorder="1" applyAlignment="1">
      <alignment horizontal="center"/>
    </xf>
    <xf numFmtId="0" fontId="1" fillId="38" borderId="61" xfId="0" applyFont="1" applyFill="1" applyBorder="1" applyAlignment="1">
      <alignment horizontal="center"/>
    </xf>
    <xf numFmtId="0" fontId="7" fillId="47" borderId="25" xfId="0" applyFont="1" applyFill="1" applyBorder="1" applyAlignment="1">
      <alignment horizontal="center"/>
    </xf>
    <xf numFmtId="0" fontId="7" fillId="47" borderId="34" xfId="0" applyFont="1" applyFill="1" applyBorder="1" applyAlignment="1">
      <alignment horizontal="center"/>
    </xf>
    <xf numFmtId="0" fontId="7" fillId="47" borderId="61" xfId="0" applyFont="1" applyFill="1" applyBorder="1" applyAlignment="1">
      <alignment horizontal="center"/>
    </xf>
    <xf numFmtId="0" fontId="6" fillId="38" borderId="25" xfId="0" applyFont="1" applyFill="1" applyBorder="1" applyAlignment="1">
      <alignment horizontal="center"/>
    </xf>
    <xf numFmtId="0" fontId="6" fillId="38" borderId="34" xfId="0" applyFont="1" applyFill="1" applyBorder="1" applyAlignment="1">
      <alignment horizontal="center"/>
    </xf>
    <xf numFmtId="0" fontId="6" fillId="38" borderId="61" xfId="0" applyFont="1" applyFill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7" fillId="36" borderId="34" xfId="0" applyFont="1" applyFill="1" applyBorder="1" applyAlignment="1">
      <alignment horizontal="center"/>
    </xf>
    <xf numFmtId="0" fontId="7" fillId="36" borderId="61" xfId="0" applyFont="1" applyFill="1" applyBorder="1" applyAlignment="1">
      <alignment horizontal="center"/>
    </xf>
    <xf numFmtId="0" fontId="9" fillId="37" borderId="41" xfId="0" applyFont="1" applyFill="1" applyBorder="1" applyAlignment="1">
      <alignment horizontal="left"/>
    </xf>
    <xf numFmtId="0" fontId="9" fillId="37" borderId="64" xfId="0" applyFont="1" applyFill="1" applyBorder="1" applyAlignment="1">
      <alignment horizontal="left"/>
    </xf>
    <xf numFmtId="0" fontId="9" fillId="37" borderId="25" xfId="0" applyFont="1" applyFill="1" applyBorder="1" applyAlignment="1">
      <alignment horizontal="left"/>
    </xf>
    <xf numFmtId="0" fontId="9" fillId="37" borderId="61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center"/>
    </xf>
    <xf numFmtId="0" fontId="7" fillId="17" borderId="11" xfId="0" applyFont="1" applyFill="1" applyBorder="1" applyAlignment="1">
      <alignment horizontal="center"/>
    </xf>
    <xf numFmtId="0" fontId="7" fillId="48" borderId="11" xfId="0" applyFont="1" applyFill="1" applyBorder="1" applyAlignment="1">
      <alignment horizontal="center"/>
    </xf>
    <xf numFmtId="0" fontId="7" fillId="44" borderId="11" xfId="0" applyFont="1" applyFill="1" applyBorder="1" applyAlignment="1">
      <alignment horizontal="center"/>
    </xf>
    <xf numFmtId="0" fontId="68" fillId="49" borderId="11" xfId="0" applyFont="1" applyFill="1" applyBorder="1" applyAlignment="1">
      <alignment horizontal="center"/>
    </xf>
    <xf numFmtId="0" fontId="20" fillId="45" borderId="65" xfId="0" applyFont="1" applyFill="1" applyBorder="1" applyAlignment="1">
      <alignment horizontal="center" vertical="center"/>
    </xf>
    <xf numFmtId="0" fontId="20" fillId="45" borderId="66" xfId="0" applyFont="1" applyFill="1" applyBorder="1" applyAlignment="1">
      <alignment horizontal="center" vertical="center"/>
    </xf>
    <xf numFmtId="0" fontId="22" fillId="38" borderId="25" xfId="0" applyFont="1" applyFill="1" applyBorder="1" applyAlignment="1">
      <alignment horizontal="center"/>
    </xf>
    <xf numFmtId="0" fontId="22" fillId="38" borderId="34" xfId="0" applyFont="1" applyFill="1" applyBorder="1" applyAlignment="1">
      <alignment horizontal="center"/>
    </xf>
    <xf numFmtId="0" fontId="22" fillId="38" borderId="61" xfId="0" applyFont="1" applyFill="1" applyBorder="1" applyAlignment="1">
      <alignment horizontal="center"/>
    </xf>
    <xf numFmtId="0" fontId="21" fillId="41" borderId="25" xfId="0" applyFont="1" applyFill="1" applyBorder="1" applyAlignment="1">
      <alignment horizontal="center"/>
    </xf>
    <xf numFmtId="0" fontId="21" fillId="41" borderId="34" xfId="0" applyFont="1" applyFill="1" applyBorder="1" applyAlignment="1">
      <alignment horizontal="center"/>
    </xf>
    <xf numFmtId="0" fontId="21" fillId="41" borderId="61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61" xfId="0" applyFont="1" applyFill="1" applyBorder="1" applyAlignment="1">
      <alignment horizontal="center"/>
    </xf>
    <xf numFmtId="0" fontId="66" fillId="42" borderId="25" xfId="0" applyFont="1" applyFill="1" applyBorder="1" applyAlignment="1">
      <alignment horizontal="center"/>
    </xf>
    <xf numFmtId="0" fontId="66" fillId="42" borderId="67" xfId="0" applyFont="1" applyFill="1" applyBorder="1" applyAlignment="1">
      <alignment horizontal="center"/>
    </xf>
    <xf numFmtId="0" fontId="66" fillId="42" borderId="34" xfId="0" applyFont="1" applyFill="1" applyBorder="1" applyAlignment="1">
      <alignment horizontal="center"/>
    </xf>
    <xf numFmtId="0" fontId="66" fillId="42" borderId="61" xfId="0" applyFont="1" applyFill="1" applyBorder="1" applyAlignment="1">
      <alignment horizontal="center"/>
    </xf>
    <xf numFmtId="0" fontId="20" fillId="0" borderId="25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41" borderId="41" xfId="0" applyFont="1" applyFill="1" applyBorder="1" applyAlignment="1">
      <alignment horizontal="center" vertical="center"/>
    </xf>
    <xf numFmtId="0" fontId="20" fillId="41" borderId="64" xfId="0" applyFont="1" applyFill="1" applyBorder="1" applyAlignment="1">
      <alignment horizontal="center" vertical="center"/>
    </xf>
    <xf numFmtId="0" fontId="20" fillId="41" borderId="25" xfId="0" applyFont="1" applyFill="1" applyBorder="1" applyAlignment="1">
      <alignment horizontal="center" vertical="center"/>
    </xf>
    <xf numFmtId="0" fontId="20" fillId="41" borderId="61" xfId="0" applyFont="1" applyFill="1" applyBorder="1" applyAlignment="1">
      <alignment horizontal="center" vertical="center"/>
    </xf>
    <xf numFmtId="0" fontId="20" fillId="41" borderId="65" xfId="0" applyFont="1" applyFill="1" applyBorder="1" applyAlignment="1">
      <alignment horizontal="center" vertical="center"/>
    </xf>
    <xf numFmtId="0" fontId="20" fillId="41" borderId="66" xfId="0" applyFont="1" applyFill="1" applyBorder="1" applyAlignment="1">
      <alignment horizontal="center" vertical="center"/>
    </xf>
    <xf numFmtId="0" fontId="20" fillId="41" borderId="68" xfId="0" applyFont="1" applyFill="1" applyBorder="1" applyAlignment="1">
      <alignment horizontal="center" vertical="center"/>
    </xf>
    <xf numFmtId="0" fontId="20" fillId="41" borderId="69" xfId="0" applyFont="1" applyFill="1" applyBorder="1" applyAlignment="1">
      <alignment horizontal="center" vertical="center"/>
    </xf>
    <xf numFmtId="0" fontId="20" fillId="41" borderId="70" xfId="0" applyFont="1" applyFill="1" applyBorder="1" applyAlignment="1">
      <alignment horizontal="center" vertical="center"/>
    </xf>
    <xf numFmtId="0" fontId="20" fillId="41" borderId="71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/>
    </xf>
    <xf numFmtId="0" fontId="6" fillId="36" borderId="34" xfId="0" applyFont="1" applyFill="1" applyBorder="1" applyAlignment="1">
      <alignment horizontal="center"/>
    </xf>
    <xf numFmtId="0" fontId="6" fillId="36" borderId="61" xfId="0" applyFont="1" applyFill="1" applyBorder="1" applyAlignment="1">
      <alignment horizontal="center"/>
    </xf>
    <xf numFmtId="0" fontId="20" fillId="0" borderId="41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6" fillId="40" borderId="25" xfId="0" applyFont="1" applyFill="1" applyBorder="1" applyAlignment="1">
      <alignment horizontal="center" vertical="center"/>
    </xf>
    <xf numFmtId="0" fontId="6" fillId="40" borderId="61" xfId="0" applyFont="1" applyFill="1" applyBorder="1" applyAlignment="1">
      <alignment horizontal="center" vertical="center"/>
    </xf>
    <xf numFmtId="0" fontId="16" fillId="0" borderId="11" xfId="54" applyFont="1" applyBorder="1" applyAlignment="1" applyProtection="1">
      <alignment horizontal="left" vertical="center"/>
      <protection locked="0"/>
    </xf>
    <xf numFmtId="0" fontId="1" fillId="34" borderId="25" xfId="54" applyFont="1" applyFill="1" applyBorder="1" applyAlignment="1" applyProtection="1">
      <alignment horizontal="center"/>
      <protection hidden="1"/>
    </xf>
    <xf numFmtId="0" fontId="1" fillId="34" borderId="34" xfId="54" applyFont="1" applyFill="1" applyBorder="1" applyAlignment="1" applyProtection="1">
      <alignment horizontal="center"/>
      <protection hidden="1"/>
    </xf>
    <xf numFmtId="0" fontId="1" fillId="34" borderId="61" xfId="54" applyFont="1" applyFill="1" applyBorder="1" applyAlignment="1" applyProtection="1">
      <alignment horizontal="center"/>
      <protection hidden="1"/>
    </xf>
    <xf numFmtId="0" fontId="1" fillId="0" borderId="13" xfId="54" applyFont="1" applyBorder="1" applyAlignment="1" applyProtection="1">
      <alignment horizontal="center"/>
      <protection hidden="1"/>
    </xf>
    <xf numFmtId="0" fontId="1" fillId="0" borderId="72" xfId="54" applyFont="1" applyBorder="1" applyAlignment="1" applyProtection="1">
      <alignment horizontal="center"/>
      <protection hidden="1"/>
    </xf>
    <xf numFmtId="0" fontId="1" fillId="34" borderId="25" xfId="54" applyFont="1" applyFill="1" applyBorder="1" applyAlignment="1" applyProtection="1">
      <alignment horizontal="center" vertical="center"/>
      <protection hidden="1"/>
    </xf>
    <xf numFmtId="0" fontId="1" fillId="34" borderId="61" xfId="54" applyFont="1" applyFill="1" applyBorder="1" applyAlignment="1" applyProtection="1">
      <alignment horizontal="center" vertical="center"/>
      <protection hidden="1"/>
    </xf>
    <xf numFmtId="0" fontId="6" fillId="34" borderId="11" xfId="0" applyFont="1" applyFill="1" applyBorder="1" applyAlignment="1">
      <alignment horizontal="center" vertical="center"/>
    </xf>
    <xf numFmtId="0" fontId="7" fillId="34" borderId="25" xfId="0" applyFont="1" applyFill="1" applyBorder="1" applyAlignment="1" applyProtection="1">
      <alignment horizontal="center"/>
      <protection hidden="1"/>
    </xf>
    <xf numFmtId="0" fontId="7" fillId="34" borderId="34" xfId="0" applyFont="1" applyFill="1" applyBorder="1" applyAlignment="1" applyProtection="1">
      <alignment horizontal="center"/>
      <protection hidden="1"/>
    </xf>
    <xf numFmtId="0" fontId="7" fillId="34" borderId="61" xfId="0" applyFont="1" applyFill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72" xfId="0" applyFont="1" applyBorder="1" applyAlignment="1" applyProtection="1">
      <alignment horizontal="center"/>
      <protection hidden="1"/>
    </xf>
    <xf numFmtId="0" fontId="16" fillId="0" borderId="11" xfId="0" applyFont="1" applyFill="1" applyBorder="1" applyAlignment="1" applyProtection="1">
      <alignment horizontal="left" vertical="center"/>
      <protection locked="0"/>
    </xf>
    <xf numFmtId="0" fontId="15" fillId="0" borderId="58" xfId="0" applyFont="1" applyBorder="1" applyAlignment="1" applyProtection="1">
      <alignment horizontal="left" vertical="center"/>
      <protection hidden="1"/>
    </xf>
    <xf numFmtId="0" fontId="15" fillId="0" borderId="59" xfId="0" applyFont="1" applyBorder="1" applyAlignment="1" applyProtection="1">
      <alignment horizontal="left" vertical="center"/>
      <protection hidden="1"/>
    </xf>
    <xf numFmtId="0" fontId="15" fillId="0" borderId="60" xfId="0" applyFont="1" applyBorder="1" applyAlignment="1" applyProtection="1">
      <alignment horizontal="left" vertical="center"/>
      <protection hidden="1"/>
    </xf>
    <xf numFmtId="0" fontId="8" fillId="34" borderId="25" xfId="0" applyFont="1" applyFill="1" applyBorder="1" applyAlignment="1" applyProtection="1">
      <alignment horizontal="center" vertical="center"/>
      <protection hidden="1"/>
    </xf>
    <xf numFmtId="0" fontId="8" fillId="34" borderId="61" xfId="0" applyFont="1" applyFill="1" applyBorder="1" applyAlignment="1" applyProtection="1">
      <alignment horizontal="center" vertical="center"/>
      <protection hidden="1"/>
    </xf>
    <xf numFmtId="0" fontId="16" fillId="41" borderId="11" xfId="0" applyFont="1" applyFill="1" applyBorder="1" applyAlignment="1" applyProtection="1">
      <alignment horizontal="left" vertical="center"/>
      <protection locked="0"/>
    </xf>
    <xf numFmtId="0" fontId="16" fillId="0" borderId="13" xfId="0" applyFont="1" applyFill="1" applyBorder="1" applyAlignment="1" applyProtection="1">
      <alignment horizontal="left" vertical="center"/>
      <protection locked="0"/>
    </xf>
    <xf numFmtId="0" fontId="16" fillId="0" borderId="72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/>
    </xf>
    <xf numFmtId="0" fontId="15" fillId="0" borderId="13" xfId="0" applyFont="1" applyBorder="1" applyAlignment="1" applyProtection="1">
      <alignment horizontal="left" vertical="center"/>
      <protection hidden="1"/>
    </xf>
    <xf numFmtId="0" fontId="15" fillId="0" borderId="14" xfId="0" applyFont="1" applyBorder="1" applyAlignment="1" applyProtection="1">
      <alignment horizontal="left" vertical="center"/>
      <protection hidden="1"/>
    </xf>
    <xf numFmtId="0" fontId="15" fillId="0" borderId="15" xfId="0" applyFont="1" applyBorder="1" applyAlignment="1" applyProtection="1">
      <alignment horizontal="left" vertical="center"/>
      <protection hidden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5"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" name="Line 2"/>
        <xdr:cNvSpPr>
          <a:spLocks/>
        </xdr:cNvSpPr>
      </xdr:nvSpPr>
      <xdr:spPr>
        <a:xfrm>
          <a:off x="4810125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" name="Line 3"/>
        <xdr:cNvSpPr>
          <a:spLocks/>
        </xdr:cNvSpPr>
      </xdr:nvSpPr>
      <xdr:spPr>
        <a:xfrm>
          <a:off x="4810125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" name="Line 4"/>
        <xdr:cNvSpPr>
          <a:spLocks/>
        </xdr:cNvSpPr>
      </xdr:nvSpPr>
      <xdr:spPr>
        <a:xfrm>
          <a:off x="4810125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4" name="Freeform 5"/>
        <xdr:cNvSpPr>
          <a:spLocks/>
        </xdr:cNvSpPr>
      </xdr:nvSpPr>
      <xdr:spPr>
        <a:xfrm>
          <a:off x="4810125" y="669607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85725</xdr:rowOff>
    </xdr:from>
    <xdr:to>
      <xdr:col>4</xdr:col>
      <xdr:colOff>0</xdr:colOff>
      <xdr:row>12</xdr:row>
      <xdr:rowOff>95250</xdr:rowOff>
    </xdr:to>
    <xdr:sp>
      <xdr:nvSpPr>
        <xdr:cNvPr id="5" name="Freeform 6"/>
        <xdr:cNvSpPr>
          <a:spLocks/>
        </xdr:cNvSpPr>
      </xdr:nvSpPr>
      <xdr:spPr>
        <a:xfrm>
          <a:off x="4810125" y="25908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" name="Line 8"/>
        <xdr:cNvSpPr>
          <a:spLocks/>
        </xdr:cNvSpPr>
      </xdr:nvSpPr>
      <xdr:spPr>
        <a:xfrm>
          <a:off x="4810125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7" name="Line 9"/>
        <xdr:cNvSpPr>
          <a:spLocks/>
        </xdr:cNvSpPr>
      </xdr:nvSpPr>
      <xdr:spPr>
        <a:xfrm>
          <a:off x="4810125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8" name="Line 10"/>
        <xdr:cNvSpPr>
          <a:spLocks/>
        </xdr:cNvSpPr>
      </xdr:nvSpPr>
      <xdr:spPr>
        <a:xfrm>
          <a:off x="4810125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9" name="Freeform 11"/>
        <xdr:cNvSpPr>
          <a:spLocks/>
        </xdr:cNvSpPr>
      </xdr:nvSpPr>
      <xdr:spPr>
        <a:xfrm>
          <a:off x="4810125" y="669607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85725</xdr:rowOff>
    </xdr:from>
    <xdr:to>
      <xdr:col>4</xdr:col>
      <xdr:colOff>0</xdr:colOff>
      <xdr:row>12</xdr:row>
      <xdr:rowOff>95250</xdr:rowOff>
    </xdr:to>
    <xdr:sp>
      <xdr:nvSpPr>
        <xdr:cNvPr id="10" name="Freeform 12"/>
        <xdr:cNvSpPr>
          <a:spLocks/>
        </xdr:cNvSpPr>
      </xdr:nvSpPr>
      <xdr:spPr>
        <a:xfrm>
          <a:off x="4810125" y="25908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12030075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" name="Line 3"/>
        <xdr:cNvSpPr>
          <a:spLocks/>
        </xdr:cNvSpPr>
      </xdr:nvSpPr>
      <xdr:spPr>
        <a:xfrm>
          <a:off x="12030075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3" name="Line 4"/>
        <xdr:cNvSpPr>
          <a:spLocks/>
        </xdr:cNvSpPr>
      </xdr:nvSpPr>
      <xdr:spPr>
        <a:xfrm>
          <a:off x="12030075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" name="Freeform 5"/>
        <xdr:cNvSpPr>
          <a:spLocks/>
        </xdr:cNvSpPr>
      </xdr:nvSpPr>
      <xdr:spPr>
        <a:xfrm>
          <a:off x="12030075" y="146685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5" name="Freeform 6"/>
        <xdr:cNvSpPr>
          <a:spLocks/>
        </xdr:cNvSpPr>
      </xdr:nvSpPr>
      <xdr:spPr>
        <a:xfrm>
          <a:off x="12030075" y="139065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" name="Line 8"/>
        <xdr:cNvSpPr>
          <a:spLocks/>
        </xdr:cNvSpPr>
      </xdr:nvSpPr>
      <xdr:spPr>
        <a:xfrm>
          <a:off x="12030075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" name="Line 9"/>
        <xdr:cNvSpPr>
          <a:spLocks/>
        </xdr:cNvSpPr>
      </xdr:nvSpPr>
      <xdr:spPr>
        <a:xfrm>
          <a:off x="12030075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8" name="Line 10"/>
        <xdr:cNvSpPr>
          <a:spLocks/>
        </xdr:cNvSpPr>
      </xdr:nvSpPr>
      <xdr:spPr>
        <a:xfrm>
          <a:off x="12030075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" name="Freeform 11"/>
        <xdr:cNvSpPr>
          <a:spLocks/>
        </xdr:cNvSpPr>
      </xdr:nvSpPr>
      <xdr:spPr>
        <a:xfrm>
          <a:off x="12030075" y="146685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10" name="Freeform 12"/>
        <xdr:cNvSpPr>
          <a:spLocks/>
        </xdr:cNvSpPr>
      </xdr:nvSpPr>
      <xdr:spPr>
        <a:xfrm>
          <a:off x="12030075" y="139065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1" name="Line 14"/>
        <xdr:cNvSpPr>
          <a:spLocks/>
        </xdr:cNvSpPr>
      </xdr:nvSpPr>
      <xdr:spPr>
        <a:xfrm>
          <a:off x="12030075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2" name="Line 15"/>
        <xdr:cNvSpPr>
          <a:spLocks/>
        </xdr:cNvSpPr>
      </xdr:nvSpPr>
      <xdr:spPr>
        <a:xfrm>
          <a:off x="12030075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3" name="Line 16"/>
        <xdr:cNvSpPr>
          <a:spLocks/>
        </xdr:cNvSpPr>
      </xdr:nvSpPr>
      <xdr:spPr>
        <a:xfrm>
          <a:off x="12030075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" name="Freeform 17"/>
        <xdr:cNvSpPr>
          <a:spLocks/>
        </xdr:cNvSpPr>
      </xdr:nvSpPr>
      <xdr:spPr>
        <a:xfrm>
          <a:off x="12030075" y="146685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15" name="Freeform 18"/>
        <xdr:cNvSpPr>
          <a:spLocks/>
        </xdr:cNvSpPr>
      </xdr:nvSpPr>
      <xdr:spPr>
        <a:xfrm>
          <a:off x="12030075" y="139065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6" name="Line 20"/>
        <xdr:cNvSpPr>
          <a:spLocks/>
        </xdr:cNvSpPr>
      </xdr:nvSpPr>
      <xdr:spPr>
        <a:xfrm>
          <a:off x="12030075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7" name="Line 21"/>
        <xdr:cNvSpPr>
          <a:spLocks/>
        </xdr:cNvSpPr>
      </xdr:nvSpPr>
      <xdr:spPr>
        <a:xfrm>
          <a:off x="12030075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8" name="Line 22"/>
        <xdr:cNvSpPr>
          <a:spLocks/>
        </xdr:cNvSpPr>
      </xdr:nvSpPr>
      <xdr:spPr>
        <a:xfrm>
          <a:off x="12030075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9" name="Freeform 23"/>
        <xdr:cNvSpPr>
          <a:spLocks/>
        </xdr:cNvSpPr>
      </xdr:nvSpPr>
      <xdr:spPr>
        <a:xfrm>
          <a:off x="12030075" y="146685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20" name="Freeform 24"/>
        <xdr:cNvSpPr>
          <a:spLocks/>
        </xdr:cNvSpPr>
      </xdr:nvSpPr>
      <xdr:spPr>
        <a:xfrm>
          <a:off x="12030075" y="139065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896350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896350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8896350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0</xdr:colOff>
      <xdr:row>8</xdr:row>
      <xdr:rowOff>0</xdr:rowOff>
    </xdr:to>
    <xdr:sp>
      <xdr:nvSpPr>
        <xdr:cNvPr id="4" name="Freeform 4"/>
        <xdr:cNvSpPr>
          <a:spLocks/>
        </xdr:cNvSpPr>
      </xdr:nvSpPr>
      <xdr:spPr>
        <a:xfrm>
          <a:off x="8896350" y="14573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85725</xdr:rowOff>
    </xdr:from>
    <xdr:to>
      <xdr:col>14</xdr:col>
      <xdr:colOff>0</xdr:colOff>
      <xdr:row>7</xdr:row>
      <xdr:rowOff>95250</xdr:rowOff>
    </xdr:to>
    <xdr:sp>
      <xdr:nvSpPr>
        <xdr:cNvPr id="5" name="Freeform 5"/>
        <xdr:cNvSpPr>
          <a:spLocks/>
        </xdr:cNvSpPr>
      </xdr:nvSpPr>
      <xdr:spPr>
        <a:xfrm>
          <a:off x="8896350" y="1381125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8896350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8896350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8896350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0</xdr:colOff>
      <xdr:row>8</xdr:row>
      <xdr:rowOff>0</xdr:rowOff>
    </xdr:to>
    <xdr:sp>
      <xdr:nvSpPr>
        <xdr:cNvPr id="9" name="Freeform 9"/>
        <xdr:cNvSpPr>
          <a:spLocks/>
        </xdr:cNvSpPr>
      </xdr:nvSpPr>
      <xdr:spPr>
        <a:xfrm>
          <a:off x="8896350" y="14573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85725</xdr:rowOff>
    </xdr:from>
    <xdr:to>
      <xdr:col>14</xdr:col>
      <xdr:colOff>0</xdr:colOff>
      <xdr:row>7</xdr:row>
      <xdr:rowOff>95250</xdr:rowOff>
    </xdr:to>
    <xdr:sp>
      <xdr:nvSpPr>
        <xdr:cNvPr id="10" name="Freeform 10"/>
        <xdr:cNvSpPr>
          <a:spLocks/>
        </xdr:cNvSpPr>
      </xdr:nvSpPr>
      <xdr:spPr>
        <a:xfrm>
          <a:off x="8896350" y="1381125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8896350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>
          <a:off x="8896350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8896350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0</xdr:colOff>
      <xdr:row>8</xdr:row>
      <xdr:rowOff>0</xdr:rowOff>
    </xdr:to>
    <xdr:sp>
      <xdr:nvSpPr>
        <xdr:cNvPr id="14" name="Freeform 14"/>
        <xdr:cNvSpPr>
          <a:spLocks/>
        </xdr:cNvSpPr>
      </xdr:nvSpPr>
      <xdr:spPr>
        <a:xfrm>
          <a:off x="8896350" y="14573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85725</xdr:rowOff>
    </xdr:from>
    <xdr:to>
      <xdr:col>14</xdr:col>
      <xdr:colOff>0</xdr:colOff>
      <xdr:row>7</xdr:row>
      <xdr:rowOff>95250</xdr:rowOff>
    </xdr:to>
    <xdr:sp>
      <xdr:nvSpPr>
        <xdr:cNvPr id="15" name="Freeform 15"/>
        <xdr:cNvSpPr>
          <a:spLocks/>
        </xdr:cNvSpPr>
      </xdr:nvSpPr>
      <xdr:spPr>
        <a:xfrm>
          <a:off x="8896350" y="1381125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8896350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>
          <a:off x="8896350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8" name="Line 18"/>
        <xdr:cNvSpPr>
          <a:spLocks/>
        </xdr:cNvSpPr>
      </xdr:nvSpPr>
      <xdr:spPr>
        <a:xfrm>
          <a:off x="8896350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0</xdr:colOff>
      <xdr:row>8</xdr:row>
      <xdr:rowOff>0</xdr:rowOff>
    </xdr:to>
    <xdr:sp>
      <xdr:nvSpPr>
        <xdr:cNvPr id="19" name="Freeform 19"/>
        <xdr:cNvSpPr>
          <a:spLocks/>
        </xdr:cNvSpPr>
      </xdr:nvSpPr>
      <xdr:spPr>
        <a:xfrm>
          <a:off x="8896350" y="14573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85725</xdr:rowOff>
    </xdr:from>
    <xdr:to>
      <xdr:col>14</xdr:col>
      <xdr:colOff>0</xdr:colOff>
      <xdr:row>7</xdr:row>
      <xdr:rowOff>95250</xdr:rowOff>
    </xdr:to>
    <xdr:sp>
      <xdr:nvSpPr>
        <xdr:cNvPr id="20" name="Freeform 20"/>
        <xdr:cNvSpPr>
          <a:spLocks/>
        </xdr:cNvSpPr>
      </xdr:nvSpPr>
      <xdr:spPr>
        <a:xfrm>
          <a:off x="8896350" y="1381125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1" name="Line 2"/>
        <xdr:cNvSpPr>
          <a:spLocks/>
        </xdr:cNvSpPr>
      </xdr:nvSpPr>
      <xdr:spPr>
        <a:xfrm>
          <a:off x="65055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2" name="Line 3"/>
        <xdr:cNvSpPr>
          <a:spLocks/>
        </xdr:cNvSpPr>
      </xdr:nvSpPr>
      <xdr:spPr>
        <a:xfrm>
          <a:off x="65055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3" name="Line 4"/>
        <xdr:cNvSpPr>
          <a:spLocks/>
        </xdr:cNvSpPr>
      </xdr:nvSpPr>
      <xdr:spPr>
        <a:xfrm>
          <a:off x="65055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24" name="Freeform 6"/>
        <xdr:cNvSpPr>
          <a:spLocks/>
        </xdr:cNvSpPr>
      </xdr:nvSpPr>
      <xdr:spPr>
        <a:xfrm>
          <a:off x="6505575" y="1381125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5" name="Line 8"/>
        <xdr:cNvSpPr>
          <a:spLocks/>
        </xdr:cNvSpPr>
      </xdr:nvSpPr>
      <xdr:spPr>
        <a:xfrm>
          <a:off x="65055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6" name="Line 9"/>
        <xdr:cNvSpPr>
          <a:spLocks/>
        </xdr:cNvSpPr>
      </xdr:nvSpPr>
      <xdr:spPr>
        <a:xfrm>
          <a:off x="65055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7" name="Line 10"/>
        <xdr:cNvSpPr>
          <a:spLocks/>
        </xdr:cNvSpPr>
      </xdr:nvSpPr>
      <xdr:spPr>
        <a:xfrm>
          <a:off x="65055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28" name="Freeform 12"/>
        <xdr:cNvSpPr>
          <a:spLocks/>
        </xdr:cNvSpPr>
      </xdr:nvSpPr>
      <xdr:spPr>
        <a:xfrm>
          <a:off x="6505575" y="1381125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9" name="Line 14"/>
        <xdr:cNvSpPr>
          <a:spLocks/>
        </xdr:cNvSpPr>
      </xdr:nvSpPr>
      <xdr:spPr>
        <a:xfrm>
          <a:off x="65055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30" name="Line 15"/>
        <xdr:cNvSpPr>
          <a:spLocks/>
        </xdr:cNvSpPr>
      </xdr:nvSpPr>
      <xdr:spPr>
        <a:xfrm>
          <a:off x="65055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31" name="Line 16"/>
        <xdr:cNvSpPr>
          <a:spLocks/>
        </xdr:cNvSpPr>
      </xdr:nvSpPr>
      <xdr:spPr>
        <a:xfrm>
          <a:off x="65055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32" name="Freeform 18"/>
        <xdr:cNvSpPr>
          <a:spLocks/>
        </xdr:cNvSpPr>
      </xdr:nvSpPr>
      <xdr:spPr>
        <a:xfrm>
          <a:off x="6505575" y="1381125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33" name="Line 20"/>
        <xdr:cNvSpPr>
          <a:spLocks/>
        </xdr:cNvSpPr>
      </xdr:nvSpPr>
      <xdr:spPr>
        <a:xfrm>
          <a:off x="65055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34" name="Line 21"/>
        <xdr:cNvSpPr>
          <a:spLocks/>
        </xdr:cNvSpPr>
      </xdr:nvSpPr>
      <xdr:spPr>
        <a:xfrm>
          <a:off x="65055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35" name="Line 22"/>
        <xdr:cNvSpPr>
          <a:spLocks/>
        </xdr:cNvSpPr>
      </xdr:nvSpPr>
      <xdr:spPr>
        <a:xfrm>
          <a:off x="65055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36" name="Freeform 24"/>
        <xdr:cNvSpPr>
          <a:spLocks/>
        </xdr:cNvSpPr>
      </xdr:nvSpPr>
      <xdr:spPr>
        <a:xfrm>
          <a:off x="6505575" y="1381125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7" name="Line 2"/>
        <xdr:cNvSpPr>
          <a:spLocks/>
        </xdr:cNvSpPr>
      </xdr:nvSpPr>
      <xdr:spPr>
        <a:xfrm>
          <a:off x="62007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8" name="Line 3"/>
        <xdr:cNvSpPr>
          <a:spLocks/>
        </xdr:cNvSpPr>
      </xdr:nvSpPr>
      <xdr:spPr>
        <a:xfrm>
          <a:off x="62007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9" name="Line 4"/>
        <xdr:cNvSpPr>
          <a:spLocks/>
        </xdr:cNvSpPr>
      </xdr:nvSpPr>
      <xdr:spPr>
        <a:xfrm>
          <a:off x="62007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40" name="Freeform 5"/>
        <xdr:cNvSpPr>
          <a:spLocks/>
        </xdr:cNvSpPr>
      </xdr:nvSpPr>
      <xdr:spPr>
        <a:xfrm>
          <a:off x="6200775" y="14573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0</xdr:colOff>
      <xdr:row>7</xdr:row>
      <xdr:rowOff>95250</xdr:rowOff>
    </xdr:to>
    <xdr:sp>
      <xdr:nvSpPr>
        <xdr:cNvPr id="41" name="Freeform 6"/>
        <xdr:cNvSpPr>
          <a:spLocks/>
        </xdr:cNvSpPr>
      </xdr:nvSpPr>
      <xdr:spPr>
        <a:xfrm>
          <a:off x="6200775" y="1381125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42" name="Line 8"/>
        <xdr:cNvSpPr>
          <a:spLocks/>
        </xdr:cNvSpPr>
      </xdr:nvSpPr>
      <xdr:spPr>
        <a:xfrm>
          <a:off x="62007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43" name="Line 9"/>
        <xdr:cNvSpPr>
          <a:spLocks/>
        </xdr:cNvSpPr>
      </xdr:nvSpPr>
      <xdr:spPr>
        <a:xfrm>
          <a:off x="62007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44" name="Line 10"/>
        <xdr:cNvSpPr>
          <a:spLocks/>
        </xdr:cNvSpPr>
      </xdr:nvSpPr>
      <xdr:spPr>
        <a:xfrm>
          <a:off x="62007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45" name="Freeform 11"/>
        <xdr:cNvSpPr>
          <a:spLocks/>
        </xdr:cNvSpPr>
      </xdr:nvSpPr>
      <xdr:spPr>
        <a:xfrm>
          <a:off x="6200775" y="14573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0</xdr:colOff>
      <xdr:row>7</xdr:row>
      <xdr:rowOff>95250</xdr:rowOff>
    </xdr:to>
    <xdr:sp>
      <xdr:nvSpPr>
        <xdr:cNvPr id="46" name="Freeform 12"/>
        <xdr:cNvSpPr>
          <a:spLocks/>
        </xdr:cNvSpPr>
      </xdr:nvSpPr>
      <xdr:spPr>
        <a:xfrm>
          <a:off x="6200775" y="1381125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47" name="Line 14"/>
        <xdr:cNvSpPr>
          <a:spLocks/>
        </xdr:cNvSpPr>
      </xdr:nvSpPr>
      <xdr:spPr>
        <a:xfrm>
          <a:off x="62007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48" name="Line 15"/>
        <xdr:cNvSpPr>
          <a:spLocks/>
        </xdr:cNvSpPr>
      </xdr:nvSpPr>
      <xdr:spPr>
        <a:xfrm>
          <a:off x="62007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49" name="Line 16"/>
        <xdr:cNvSpPr>
          <a:spLocks/>
        </xdr:cNvSpPr>
      </xdr:nvSpPr>
      <xdr:spPr>
        <a:xfrm>
          <a:off x="62007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50" name="Freeform 17"/>
        <xdr:cNvSpPr>
          <a:spLocks/>
        </xdr:cNvSpPr>
      </xdr:nvSpPr>
      <xdr:spPr>
        <a:xfrm>
          <a:off x="6200775" y="14573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0</xdr:colOff>
      <xdr:row>7</xdr:row>
      <xdr:rowOff>95250</xdr:rowOff>
    </xdr:to>
    <xdr:sp>
      <xdr:nvSpPr>
        <xdr:cNvPr id="51" name="Freeform 18"/>
        <xdr:cNvSpPr>
          <a:spLocks/>
        </xdr:cNvSpPr>
      </xdr:nvSpPr>
      <xdr:spPr>
        <a:xfrm>
          <a:off x="6200775" y="1381125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52" name="Line 20"/>
        <xdr:cNvSpPr>
          <a:spLocks/>
        </xdr:cNvSpPr>
      </xdr:nvSpPr>
      <xdr:spPr>
        <a:xfrm>
          <a:off x="62007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53" name="Line 21"/>
        <xdr:cNvSpPr>
          <a:spLocks/>
        </xdr:cNvSpPr>
      </xdr:nvSpPr>
      <xdr:spPr>
        <a:xfrm>
          <a:off x="62007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54" name="Line 22"/>
        <xdr:cNvSpPr>
          <a:spLocks/>
        </xdr:cNvSpPr>
      </xdr:nvSpPr>
      <xdr:spPr>
        <a:xfrm>
          <a:off x="62007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55" name="Freeform 23"/>
        <xdr:cNvSpPr>
          <a:spLocks/>
        </xdr:cNvSpPr>
      </xdr:nvSpPr>
      <xdr:spPr>
        <a:xfrm>
          <a:off x="6200775" y="14573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0</xdr:colOff>
      <xdr:row>7</xdr:row>
      <xdr:rowOff>95250</xdr:rowOff>
    </xdr:to>
    <xdr:sp>
      <xdr:nvSpPr>
        <xdr:cNvPr id="56" name="Freeform 24"/>
        <xdr:cNvSpPr>
          <a:spLocks/>
        </xdr:cNvSpPr>
      </xdr:nvSpPr>
      <xdr:spPr>
        <a:xfrm>
          <a:off x="6200775" y="1381125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57" name="Line 2"/>
        <xdr:cNvSpPr>
          <a:spLocks/>
        </xdr:cNvSpPr>
      </xdr:nvSpPr>
      <xdr:spPr>
        <a:xfrm>
          <a:off x="62007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58" name="Line 3"/>
        <xdr:cNvSpPr>
          <a:spLocks/>
        </xdr:cNvSpPr>
      </xdr:nvSpPr>
      <xdr:spPr>
        <a:xfrm>
          <a:off x="62007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59" name="Line 4"/>
        <xdr:cNvSpPr>
          <a:spLocks/>
        </xdr:cNvSpPr>
      </xdr:nvSpPr>
      <xdr:spPr>
        <a:xfrm>
          <a:off x="62007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60" name="Freeform 5"/>
        <xdr:cNvSpPr>
          <a:spLocks/>
        </xdr:cNvSpPr>
      </xdr:nvSpPr>
      <xdr:spPr>
        <a:xfrm>
          <a:off x="6200775" y="14573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0</xdr:colOff>
      <xdr:row>7</xdr:row>
      <xdr:rowOff>95250</xdr:rowOff>
    </xdr:to>
    <xdr:sp>
      <xdr:nvSpPr>
        <xdr:cNvPr id="61" name="Freeform 6"/>
        <xdr:cNvSpPr>
          <a:spLocks/>
        </xdr:cNvSpPr>
      </xdr:nvSpPr>
      <xdr:spPr>
        <a:xfrm>
          <a:off x="6200775" y="1381125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62" name="Line 8"/>
        <xdr:cNvSpPr>
          <a:spLocks/>
        </xdr:cNvSpPr>
      </xdr:nvSpPr>
      <xdr:spPr>
        <a:xfrm>
          <a:off x="62007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63" name="Line 9"/>
        <xdr:cNvSpPr>
          <a:spLocks/>
        </xdr:cNvSpPr>
      </xdr:nvSpPr>
      <xdr:spPr>
        <a:xfrm>
          <a:off x="62007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64" name="Line 10"/>
        <xdr:cNvSpPr>
          <a:spLocks/>
        </xdr:cNvSpPr>
      </xdr:nvSpPr>
      <xdr:spPr>
        <a:xfrm>
          <a:off x="62007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65" name="Freeform 11"/>
        <xdr:cNvSpPr>
          <a:spLocks/>
        </xdr:cNvSpPr>
      </xdr:nvSpPr>
      <xdr:spPr>
        <a:xfrm>
          <a:off x="6200775" y="14573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0</xdr:colOff>
      <xdr:row>7</xdr:row>
      <xdr:rowOff>95250</xdr:rowOff>
    </xdr:to>
    <xdr:sp>
      <xdr:nvSpPr>
        <xdr:cNvPr id="66" name="Freeform 12"/>
        <xdr:cNvSpPr>
          <a:spLocks/>
        </xdr:cNvSpPr>
      </xdr:nvSpPr>
      <xdr:spPr>
        <a:xfrm>
          <a:off x="6200775" y="1381125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67" name="Line 14"/>
        <xdr:cNvSpPr>
          <a:spLocks/>
        </xdr:cNvSpPr>
      </xdr:nvSpPr>
      <xdr:spPr>
        <a:xfrm>
          <a:off x="62007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68" name="Line 15"/>
        <xdr:cNvSpPr>
          <a:spLocks/>
        </xdr:cNvSpPr>
      </xdr:nvSpPr>
      <xdr:spPr>
        <a:xfrm>
          <a:off x="62007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69" name="Line 16"/>
        <xdr:cNvSpPr>
          <a:spLocks/>
        </xdr:cNvSpPr>
      </xdr:nvSpPr>
      <xdr:spPr>
        <a:xfrm>
          <a:off x="62007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70" name="Freeform 17"/>
        <xdr:cNvSpPr>
          <a:spLocks/>
        </xdr:cNvSpPr>
      </xdr:nvSpPr>
      <xdr:spPr>
        <a:xfrm>
          <a:off x="6200775" y="14573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0</xdr:colOff>
      <xdr:row>7</xdr:row>
      <xdr:rowOff>95250</xdr:rowOff>
    </xdr:to>
    <xdr:sp>
      <xdr:nvSpPr>
        <xdr:cNvPr id="71" name="Freeform 18"/>
        <xdr:cNvSpPr>
          <a:spLocks/>
        </xdr:cNvSpPr>
      </xdr:nvSpPr>
      <xdr:spPr>
        <a:xfrm>
          <a:off x="6200775" y="1381125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72" name="Line 20"/>
        <xdr:cNvSpPr>
          <a:spLocks/>
        </xdr:cNvSpPr>
      </xdr:nvSpPr>
      <xdr:spPr>
        <a:xfrm>
          <a:off x="62007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73" name="Line 21"/>
        <xdr:cNvSpPr>
          <a:spLocks/>
        </xdr:cNvSpPr>
      </xdr:nvSpPr>
      <xdr:spPr>
        <a:xfrm>
          <a:off x="62007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74" name="Line 22"/>
        <xdr:cNvSpPr>
          <a:spLocks/>
        </xdr:cNvSpPr>
      </xdr:nvSpPr>
      <xdr:spPr>
        <a:xfrm>
          <a:off x="62007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75" name="Freeform 23"/>
        <xdr:cNvSpPr>
          <a:spLocks/>
        </xdr:cNvSpPr>
      </xdr:nvSpPr>
      <xdr:spPr>
        <a:xfrm>
          <a:off x="6200775" y="14573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0</xdr:colOff>
      <xdr:row>7</xdr:row>
      <xdr:rowOff>95250</xdr:rowOff>
    </xdr:to>
    <xdr:sp>
      <xdr:nvSpPr>
        <xdr:cNvPr id="76" name="Freeform 24"/>
        <xdr:cNvSpPr>
          <a:spLocks/>
        </xdr:cNvSpPr>
      </xdr:nvSpPr>
      <xdr:spPr>
        <a:xfrm>
          <a:off x="6200775" y="1381125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7" name="Line 2"/>
        <xdr:cNvSpPr>
          <a:spLocks/>
        </xdr:cNvSpPr>
      </xdr:nvSpPr>
      <xdr:spPr>
        <a:xfrm>
          <a:off x="65055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8" name="Line 3"/>
        <xdr:cNvSpPr>
          <a:spLocks/>
        </xdr:cNvSpPr>
      </xdr:nvSpPr>
      <xdr:spPr>
        <a:xfrm>
          <a:off x="65055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9" name="Line 4"/>
        <xdr:cNvSpPr>
          <a:spLocks/>
        </xdr:cNvSpPr>
      </xdr:nvSpPr>
      <xdr:spPr>
        <a:xfrm>
          <a:off x="65055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80" name="Freeform 5"/>
        <xdr:cNvSpPr>
          <a:spLocks/>
        </xdr:cNvSpPr>
      </xdr:nvSpPr>
      <xdr:spPr>
        <a:xfrm>
          <a:off x="6505575" y="14573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81" name="Freeform 6"/>
        <xdr:cNvSpPr>
          <a:spLocks/>
        </xdr:cNvSpPr>
      </xdr:nvSpPr>
      <xdr:spPr>
        <a:xfrm>
          <a:off x="6505575" y="1381125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82" name="Line 8"/>
        <xdr:cNvSpPr>
          <a:spLocks/>
        </xdr:cNvSpPr>
      </xdr:nvSpPr>
      <xdr:spPr>
        <a:xfrm>
          <a:off x="65055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83" name="Line 9"/>
        <xdr:cNvSpPr>
          <a:spLocks/>
        </xdr:cNvSpPr>
      </xdr:nvSpPr>
      <xdr:spPr>
        <a:xfrm>
          <a:off x="65055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84" name="Line 10"/>
        <xdr:cNvSpPr>
          <a:spLocks/>
        </xdr:cNvSpPr>
      </xdr:nvSpPr>
      <xdr:spPr>
        <a:xfrm>
          <a:off x="65055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85" name="Freeform 11"/>
        <xdr:cNvSpPr>
          <a:spLocks/>
        </xdr:cNvSpPr>
      </xdr:nvSpPr>
      <xdr:spPr>
        <a:xfrm>
          <a:off x="6505575" y="14573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86" name="Freeform 12"/>
        <xdr:cNvSpPr>
          <a:spLocks/>
        </xdr:cNvSpPr>
      </xdr:nvSpPr>
      <xdr:spPr>
        <a:xfrm>
          <a:off x="6505575" y="1381125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87" name="Line 14"/>
        <xdr:cNvSpPr>
          <a:spLocks/>
        </xdr:cNvSpPr>
      </xdr:nvSpPr>
      <xdr:spPr>
        <a:xfrm>
          <a:off x="65055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88" name="Line 15"/>
        <xdr:cNvSpPr>
          <a:spLocks/>
        </xdr:cNvSpPr>
      </xdr:nvSpPr>
      <xdr:spPr>
        <a:xfrm>
          <a:off x="65055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89" name="Line 16"/>
        <xdr:cNvSpPr>
          <a:spLocks/>
        </xdr:cNvSpPr>
      </xdr:nvSpPr>
      <xdr:spPr>
        <a:xfrm>
          <a:off x="65055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0" name="Freeform 17"/>
        <xdr:cNvSpPr>
          <a:spLocks/>
        </xdr:cNvSpPr>
      </xdr:nvSpPr>
      <xdr:spPr>
        <a:xfrm>
          <a:off x="6505575" y="14573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91" name="Freeform 18"/>
        <xdr:cNvSpPr>
          <a:spLocks/>
        </xdr:cNvSpPr>
      </xdr:nvSpPr>
      <xdr:spPr>
        <a:xfrm>
          <a:off x="6505575" y="1381125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92" name="Line 20"/>
        <xdr:cNvSpPr>
          <a:spLocks/>
        </xdr:cNvSpPr>
      </xdr:nvSpPr>
      <xdr:spPr>
        <a:xfrm>
          <a:off x="65055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93" name="Line 21"/>
        <xdr:cNvSpPr>
          <a:spLocks/>
        </xdr:cNvSpPr>
      </xdr:nvSpPr>
      <xdr:spPr>
        <a:xfrm>
          <a:off x="65055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94" name="Line 22"/>
        <xdr:cNvSpPr>
          <a:spLocks/>
        </xdr:cNvSpPr>
      </xdr:nvSpPr>
      <xdr:spPr>
        <a:xfrm>
          <a:off x="65055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5" name="Freeform 23"/>
        <xdr:cNvSpPr>
          <a:spLocks/>
        </xdr:cNvSpPr>
      </xdr:nvSpPr>
      <xdr:spPr>
        <a:xfrm>
          <a:off x="6505575" y="14573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96" name="Freeform 24"/>
        <xdr:cNvSpPr>
          <a:spLocks/>
        </xdr:cNvSpPr>
      </xdr:nvSpPr>
      <xdr:spPr>
        <a:xfrm>
          <a:off x="6505575" y="1381125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85725</xdr:rowOff>
    </xdr:from>
    <xdr:to>
      <xdr:col>9</xdr:col>
      <xdr:colOff>266700</xdr:colOff>
      <xdr:row>2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1438275" y="85725"/>
          <a:ext cx="52101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>
    <xdr:from>
      <xdr:col>2</xdr:col>
      <xdr:colOff>47625</xdr:colOff>
      <xdr:row>5</xdr:row>
      <xdr:rowOff>85725</xdr:rowOff>
    </xdr:from>
    <xdr:to>
      <xdr:col>9</xdr:col>
      <xdr:colOff>19050</xdr:colOff>
      <xdr:row>6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00" y="962025"/>
          <a:ext cx="4495800" cy="2857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SAN ALBANO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85725</xdr:rowOff>
    </xdr:from>
    <xdr:to>
      <xdr:col>9</xdr:col>
      <xdr:colOff>266700</xdr:colOff>
      <xdr:row>2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1400175" y="85725"/>
          <a:ext cx="52101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>
    <xdr:from>
      <xdr:col>2</xdr:col>
      <xdr:colOff>47625</xdr:colOff>
      <xdr:row>5</xdr:row>
      <xdr:rowOff>85725</xdr:rowOff>
    </xdr:from>
    <xdr:to>
      <xdr:col>9</xdr:col>
      <xdr:colOff>19050</xdr:colOff>
      <xdr:row>6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66900" y="962025"/>
          <a:ext cx="4495800" cy="2857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SAN ALBANO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-16%20GII%20y%20GI%20-%20SAN%20ALBANO%20y%20ATL%20y%20PROGRESO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onas M16 GII San Albano"/>
      <sheetName val="Fix M16 GII San Albano"/>
      <sheetName val="Fix M16 GII San Albano Fixture"/>
    </sheetNames>
    <sheetDataSet>
      <sheetData sheetId="0">
        <row r="15">
          <cell r="E15" t="str">
            <v>gz1</v>
          </cell>
          <cell r="F15" t="str">
            <v>gz2</v>
          </cell>
          <cell r="G15" t="str">
            <v>gz3</v>
          </cell>
          <cell r="H15" t="str">
            <v>gz4</v>
          </cell>
        </row>
        <row r="16">
          <cell r="E16" t="str">
            <v>gz8</v>
          </cell>
          <cell r="F16" t="str">
            <v>gz7</v>
          </cell>
          <cell r="G16" t="str">
            <v>gz6</v>
          </cell>
          <cell r="H16" t="str">
            <v>gz5</v>
          </cell>
        </row>
        <row r="17">
          <cell r="E17" t="str">
            <v>gz9</v>
          </cell>
          <cell r="F17" t="str">
            <v>gz10</v>
          </cell>
          <cell r="G17" t="str">
            <v>gz11</v>
          </cell>
          <cell r="H17" t="str">
            <v>gz12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D41"/>
  <sheetViews>
    <sheetView zoomScalePageLayoutView="0" workbookViewId="0" topLeftCell="A16">
      <selection activeCell="C38" sqref="C38"/>
    </sheetView>
  </sheetViews>
  <sheetFormatPr defaultColWidth="11.421875" defaultRowHeight="12.75"/>
  <cols>
    <col min="1" max="1" width="4.8515625" style="60" customWidth="1"/>
    <col min="2" max="2" width="22.140625" style="60" bestFit="1" customWidth="1"/>
    <col min="3" max="3" width="23.7109375" style="60" customWidth="1"/>
    <col min="4" max="4" width="21.421875" style="60" customWidth="1"/>
    <col min="5" max="16384" width="11.421875" style="60" customWidth="1"/>
  </cols>
  <sheetData>
    <row r="1" ht="15.75" thickBot="1"/>
    <row r="2" spans="2:4" ht="16.5" thickBot="1">
      <c r="B2" s="214" t="s">
        <v>49</v>
      </c>
      <c r="C2" s="215"/>
      <c r="D2" s="216"/>
    </row>
    <row r="3" spans="2:4" ht="16.5" thickBot="1">
      <c r="B3" s="61"/>
      <c r="C3" s="62" t="s">
        <v>50</v>
      </c>
      <c r="D3" s="62" t="s">
        <v>51</v>
      </c>
    </row>
    <row r="4" spans="1:4" ht="16.5" thickBot="1">
      <c r="A4" s="66">
        <v>1</v>
      </c>
      <c r="B4" s="72" t="s">
        <v>66</v>
      </c>
      <c r="C4" s="63"/>
      <c r="D4" s="63"/>
    </row>
    <row r="5" spans="1:4" ht="16.5" thickBot="1">
      <c r="A5" s="66">
        <v>2</v>
      </c>
      <c r="B5" s="72" t="s">
        <v>59</v>
      </c>
      <c r="C5" s="63"/>
      <c r="D5" s="63"/>
    </row>
    <row r="6" spans="1:4" ht="16.5" thickBot="1">
      <c r="A6" s="66">
        <v>3</v>
      </c>
      <c r="B6" s="72" t="s">
        <v>74</v>
      </c>
      <c r="C6" s="64"/>
      <c r="D6" s="63"/>
    </row>
    <row r="7" spans="1:4" ht="16.5" thickBot="1">
      <c r="A7" s="66">
        <v>4</v>
      </c>
      <c r="B7" s="72" t="s">
        <v>122</v>
      </c>
      <c r="C7" s="63"/>
      <c r="D7" s="63"/>
    </row>
    <row r="8" spans="1:4" ht="16.5" thickBot="1">
      <c r="A8" s="66">
        <v>5</v>
      </c>
      <c r="B8" s="73" t="s">
        <v>114</v>
      </c>
      <c r="C8" s="64"/>
      <c r="D8" s="63"/>
    </row>
    <row r="9" spans="1:4" ht="16.5" thickBot="1">
      <c r="A9" s="66">
        <v>6</v>
      </c>
      <c r="B9" s="73" t="s">
        <v>77</v>
      </c>
      <c r="C9" s="63"/>
      <c r="D9" s="63"/>
    </row>
    <row r="10" spans="1:4" ht="16.5" thickBot="1">
      <c r="A10" s="66">
        <v>7</v>
      </c>
      <c r="B10" s="72" t="s">
        <v>119</v>
      </c>
      <c r="C10" s="64"/>
      <c r="D10" s="63"/>
    </row>
    <row r="11" spans="1:4" ht="16.5" thickBot="1">
      <c r="A11" s="66">
        <v>8</v>
      </c>
      <c r="B11" s="72" t="s">
        <v>56</v>
      </c>
      <c r="C11" s="63"/>
      <c r="D11" s="63"/>
    </row>
    <row r="12" spans="1:4" ht="16.5" thickBot="1">
      <c r="A12" s="66">
        <v>9</v>
      </c>
      <c r="B12" s="72" t="s">
        <v>80</v>
      </c>
      <c r="C12" s="63"/>
      <c r="D12" s="63"/>
    </row>
    <row r="13" spans="1:4" ht="16.5" thickBot="1">
      <c r="A13" s="66">
        <v>10</v>
      </c>
      <c r="B13" s="72" t="s">
        <v>67</v>
      </c>
      <c r="C13" s="63"/>
      <c r="D13" s="63"/>
    </row>
    <row r="14" spans="1:4" ht="16.5" thickBot="1">
      <c r="A14" s="66">
        <v>11</v>
      </c>
      <c r="B14" s="73" t="s">
        <v>60</v>
      </c>
      <c r="C14" s="63"/>
      <c r="D14" s="63"/>
    </row>
    <row r="15" spans="1:4" ht="16.5" thickBot="1">
      <c r="A15" s="66">
        <v>12</v>
      </c>
      <c r="B15" s="72" t="s">
        <v>58</v>
      </c>
      <c r="C15" s="64"/>
      <c r="D15" s="63"/>
    </row>
    <row r="16" spans="1:4" ht="16.5" thickBot="1">
      <c r="A16" s="66">
        <v>13</v>
      </c>
      <c r="B16" s="72" t="s">
        <v>68</v>
      </c>
      <c r="C16" s="64"/>
      <c r="D16" s="63"/>
    </row>
    <row r="17" spans="1:4" ht="16.5" thickBot="1">
      <c r="A17" s="66">
        <v>14</v>
      </c>
      <c r="B17" s="73" t="s">
        <v>117</v>
      </c>
      <c r="C17" s="64"/>
      <c r="D17" s="63"/>
    </row>
    <row r="18" spans="1:4" ht="16.5" thickBot="1">
      <c r="A18" s="66">
        <v>15</v>
      </c>
      <c r="B18" s="73" t="s">
        <v>62</v>
      </c>
      <c r="C18" s="63"/>
      <c r="D18" s="63"/>
    </row>
    <row r="19" spans="1:4" ht="16.5" thickBot="1">
      <c r="A19" s="66">
        <v>16</v>
      </c>
      <c r="B19" s="73" t="s">
        <v>69</v>
      </c>
      <c r="C19" s="64"/>
      <c r="D19" s="63"/>
    </row>
    <row r="20" spans="1:4" ht="16.5" thickBot="1">
      <c r="A20" s="66">
        <v>17</v>
      </c>
      <c r="B20" s="73" t="s">
        <v>123</v>
      </c>
      <c r="C20" s="63"/>
      <c r="D20" s="63"/>
    </row>
    <row r="21" spans="1:4" ht="16.5" thickBot="1">
      <c r="A21" s="66">
        <v>18</v>
      </c>
      <c r="B21" s="72" t="s">
        <v>64</v>
      </c>
      <c r="C21" s="63"/>
      <c r="D21" s="63"/>
    </row>
    <row r="22" spans="1:4" ht="16.5" thickBot="1">
      <c r="A22" s="66">
        <v>19</v>
      </c>
      <c r="B22" s="72" t="s">
        <v>116</v>
      </c>
      <c r="C22" s="64"/>
      <c r="D22" s="63"/>
    </row>
    <row r="23" spans="1:4" ht="16.5" thickBot="1">
      <c r="A23" s="66">
        <v>20</v>
      </c>
      <c r="B23" s="72" t="s">
        <v>120</v>
      </c>
      <c r="C23" s="64"/>
      <c r="D23" s="63"/>
    </row>
    <row r="24" spans="1:4" ht="16.5" thickBot="1">
      <c r="A24" s="66">
        <v>21</v>
      </c>
      <c r="B24" s="72" t="s">
        <v>115</v>
      </c>
      <c r="C24" s="63"/>
      <c r="D24" s="63"/>
    </row>
    <row r="25" spans="1:4" ht="16.5" thickBot="1">
      <c r="A25" s="66">
        <v>22</v>
      </c>
      <c r="B25" s="73" t="s">
        <v>81</v>
      </c>
      <c r="C25" s="64"/>
      <c r="D25" s="63"/>
    </row>
    <row r="26" spans="1:4" ht="16.5" thickBot="1">
      <c r="A26" s="66">
        <v>23</v>
      </c>
      <c r="B26" s="72" t="s">
        <v>124</v>
      </c>
      <c r="C26" s="63"/>
      <c r="D26" s="63"/>
    </row>
    <row r="27" spans="1:4" ht="16.5" thickBot="1">
      <c r="A27" s="66">
        <v>24</v>
      </c>
      <c r="B27" s="72" t="s">
        <v>73</v>
      </c>
      <c r="C27" s="64"/>
      <c r="D27" s="63"/>
    </row>
    <row r="28" spans="1:4" ht="16.5" thickBot="1">
      <c r="A28" s="66">
        <v>25</v>
      </c>
      <c r="B28" s="72" t="s">
        <v>75</v>
      </c>
      <c r="C28" s="64"/>
      <c r="D28" s="63"/>
    </row>
    <row r="29" spans="1:4" ht="16.5" thickBot="1">
      <c r="A29" s="66">
        <v>26</v>
      </c>
      <c r="B29" s="72" t="s">
        <v>61</v>
      </c>
      <c r="C29" s="64"/>
      <c r="D29" s="63"/>
    </row>
    <row r="30" spans="1:4" ht="16.5" thickBot="1">
      <c r="A30" s="66">
        <v>27</v>
      </c>
      <c r="B30" s="72" t="s">
        <v>78</v>
      </c>
      <c r="C30" s="64"/>
      <c r="D30" s="63"/>
    </row>
    <row r="31" spans="1:4" ht="16.5" thickBot="1">
      <c r="A31" s="66">
        <v>28</v>
      </c>
      <c r="B31" s="72" t="s">
        <v>65</v>
      </c>
      <c r="C31" s="63"/>
      <c r="D31" s="63"/>
    </row>
    <row r="32" spans="1:4" ht="16.5" thickBot="1">
      <c r="A32" s="66">
        <v>29</v>
      </c>
      <c r="B32" s="73" t="s">
        <v>70</v>
      </c>
      <c r="C32" s="63"/>
      <c r="D32" s="63"/>
    </row>
    <row r="33" spans="1:4" ht="16.5" thickBot="1">
      <c r="A33" s="66">
        <v>30</v>
      </c>
      <c r="B33" s="72" t="s">
        <v>76</v>
      </c>
      <c r="C33" s="64"/>
      <c r="D33" s="63"/>
    </row>
    <row r="34" spans="1:4" ht="16.5" thickBot="1">
      <c r="A34" s="66">
        <v>31</v>
      </c>
      <c r="B34" s="73" t="s">
        <v>72</v>
      </c>
      <c r="C34" s="64"/>
      <c r="D34" s="63"/>
    </row>
    <row r="35" spans="1:4" ht="16.5" thickBot="1">
      <c r="A35" s="66">
        <v>32</v>
      </c>
      <c r="B35" s="72" t="s">
        <v>118</v>
      </c>
      <c r="C35" s="64"/>
      <c r="D35" s="63"/>
    </row>
    <row r="36" spans="1:4" ht="16.5" thickBot="1">
      <c r="A36" s="66">
        <v>33</v>
      </c>
      <c r="B36" s="72" t="s">
        <v>63</v>
      </c>
      <c r="C36" s="64"/>
      <c r="D36" s="63"/>
    </row>
    <row r="37" spans="1:4" ht="16.5" thickBot="1">
      <c r="A37" s="66">
        <v>34</v>
      </c>
      <c r="B37" s="73" t="s">
        <v>121</v>
      </c>
      <c r="C37" s="64"/>
      <c r="D37" s="63"/>
    </row>
    <row r="38" spans="1:4" ht="16.5" thickBot="1">
      <c r="A38" s="66">
        <v>35</v>
      </c>
      <c r="B38" s="72" t="s">
        <v>57</v>
      </c>
      <c r="C38" s="64"/>
      <c r="D38" s="63"/>
    </row>
    <row r="39" spans="1:4" ht="16.5" thickBot="1">
      <c r="A39" s="66">
        <v>36</v>
      </c>
      <c r="B39" s="72" t="s">
        <v>125</v>
      </c>
      <c r="C39" s="64"/>
      <c r="D39" s="63"/>
    </row>
    <row r="40" spans="1:4" ht="16.5" thickBot="1">
      <c r="A40" s="66">
        <v>37</v>
      </c>
      <c r="B40" s="72" t="s">
        <v>71</v>
      </c>
      <c r="C40" s="64"/>
      <c r="D40" s="63"/>
    </row>
    <row r="41" spans="1:4" ht="16.5" thickBot="1">
      <c r="A41" s="66">
        <v>38</v>
      </c>
      <c r="B41" s="73" t="s">
        <v>79</v>
      </c>
      <c r="C41" s="64"/>
      <c r="D41" s="63"/>
    </row>
  </sheetData>
  <sheetProtection/>
  <mergeCells count="1">
    <mergeCell ref="B2:D2"/>
  </mergeCells>
  <printOptions horizontalCentered="1"/>
  <pageMargins left="0.7874015748031497" right="0.2755905511811024" top="1.3385826771653544" bottom="0.6692913385826772" header="0" footer="0"/>
  <pageSetup horizontalDpi="1200" verticalDpi="1200" orientation="portrait" scale="95" r:id="rId2"/>
  <headerFooter alignWithMargins="0">
    <oddHeader>&amp;C&amp;"Arial,Negrita"&amp;16UNIÓN DE RUGBY DE BUENOS AIRES&amp;"Arial,Normal"&amp;10
&amp;"Arial,Negrita"&amp;14&amp;USEVEN A SIDE
MENORES DE 16 GRUPO II
SABADO 8-11-14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="91" zoomScaleNormal="91" zoomScalePageLayoutView="0" workbookViewId="0" topLeftCell="A1">
      <selection activeCell="D12" sqref="D12"/>
    </sheetView>
  </sheetViews>
  <sheetFormatPr defaultColWidth="11.421875" defaultRowHeight="12.75"/>
  <cols>
    <col min="1" max="1" width="17.421875" style="0" customWidth="1"/>
    <col min="2" max="2" width="15.28125" style="0" customWidth="1"/>
    <col min="3" max="3" width="16.28125" style="0" bestFit="1" customWidth="1"/>
    <col min="4" max="4" width="14.8515625" style="0" customWidth="1"/>
    <col min="5" max="5" width="16.28125" style="0" bestFit="1" customWidth="1"/>
    <col min="6" max="6" width="15.8515625" style="0" bestFit="1" customWidth="1"/>
    <col min="7" max="7" width="17.28125" style="0" bestFit="1" customWidth="1"/>
    <col min="8" max="8" width="16.28125" style="0" customWidth="1"/>
    <col min="9" max="9" width="17.28125" style="0" customWidth="1"/>
    <col min="10" max="10" width="14.7109375" style="0" bestFit="1" customWidth="1"/>
    <col min="11" max="11" width="18.8515625" style="0" bestFit="1" customWidth="1"/>
    <col min="12" max="12" width="16.421875" style="0" bestFit="1" customWidth="1"/>
  </cols>
  <sheetData>
    <row r="1" spans="1:12" ht="18.75" thickBot="1">
      <c r="A1" s="223" t="s">
        <v>109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5"/>
    </row>
    <row r="2" spans="1:12" ht="16.5" thickBot="1">
      <c r="A2" s="220" t="s">
        <v>108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2"/>
    </row>
    <row r="3" ht="13.5" thickBot="1"/>
    <row r="4" spans="1:12" ht="13.5" thickBot="1">
      <c r="A4" s="217" t="s">
        <v>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9"/>
    </row>
    <row r="5" spans="1:12" ht="12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</row>
    <row r="6" spans="1:12" ht="15">
      <c r="A6" s="71" t="s">
        <v>57</v>
      </c>
      <c r="B6" s="71" t="s">
        <v>60</v>
      </c>
      <c r="C6" s="71" t="s">
        <v>59</v>
      </c>
      <c r="D6" s="71" t="s">
        <v>58</v>
      </c>
      <c r="E6" s="71" t="s">
        <v>63</v>
      </c>
      <c r="F6" s="71" t="s">
        <v>61</v>
      </c>
      <c r="G6" s="71" t="s">
        <v>114</v>
      </c>
      <c r="H6" s="71" t="s">
        <v>56</v>
      </c>
      <c r="I6" s="71" t="s">
        <v>69</v>
      </c>
      <c r="J6" s="71" t="s">
        <v>62</v>
      </c>
      <c r="K6" s="71" t="s">
        <v>70</v>
      </c>
      <c r="L6" s="71" t="s">
        <v>115</v>
      </c>
    </row>
    <row r="7" spans="1:12" ht="12.75">
      <c r="A7" s="43" t="s">
        <v>117</v>
      </c>
      <c r="B7" s="43" t="s">
        <v>67</v>
      </c>
      <c r="C7" s="43" t="s">
        <v>118</v>
      </c>
      <c r="D7" s="43" t="s">
        <v>75</v>
      </c>
      <c r="E7" s="43" t="s">
        <v>72</v>
      </c>
      <c r="F7" s="43" t="s">
        <v>68</v>
      </c>
      <c r="G7" s="43" t="s">
        <v>65</v>
      </c>
      <c r="H7" s="43" t="s">
        <v>71</v>
      </c>
      <c r="I7" s="43" t="s">
        <v>125</v>
      </c>
      <c r="J7" s="43" t="s">
        <v>66</v>
      </c>
      <c r="K7" s="74" t="s">
        <v>116</v>
      </c>
      <c r="L7" s="74" t="s">
        <v>64</v>
      </c>
    </row>
    <row r="8" spans="1:12" ht="12.75">
      <c r="A8" s="42" t="s">
        <v>124</v>
      </c>
      <c r="B8" s="42" t="s">
        <v>123</v>
      </c>
      <c r="C8" s="42" t="s">
        <v>122</v>
      </c>
      <c r="D8" s="42" t="s">
        <v>81</v>
      </c>
      <c r="E8" s="74" t="s">
        <v>79</v>
      </c>
      <c r="F8" s="43" t="s">
        <v>121</v>
      </c>
      <c r="G8" s="43" t="s">
        <v>77</v>
      </c>
      <c r="H8" s="42" t="s">
        <v>78</v>
      </c>
      <c r="I8" s="42" t="s">
        <v>120</v>
      </c>
      <c r="J8" s="42" t="s">
        <v>74</v>
      </c>
      <c r="K8" s="74" t="s">
        <v>119</v>
      </c>
      <c r="L8" s="74" t="s">
        <v>73</v>
      </c>
    </row>
    <row r="9" spans="10:12" ht="12.75">
      <c r="J9" s="168" t="s">
        <v>127</v>
      </c>
      <c r="K9" s="168" t="s">
        <v>76</v>
      </c>
      <c r="L9" s="74" t="s">
        <v>80</v>
      </c>
    </row>
    <row r="10" ht="12.75">
      <c r="A10" s="65"/>
    </row>
    <row r="12" ht="15.75">
      <c r="A12" s="20" t="s">
        <v>113</v>
      </c>
    </row>
    <row r="13" ht="13.5" thickBot="1"/>
    <row r="14" spans="5:8" ht="19.5" thickBot="1">
      <c r="E14" s="55" t="s">
        <v>45</v>
      </c>
      <c r="F14" s="56" t="s">
        <v>46</v>
      </c>
      <c r="G14" s="56" t="s">
        <v>47</v>
      </c>
      <c r="H14" s="57" t="s">
        <v>48</v>
      </c>
    </row>
    <row r="15" spans="5:8" ht="12.75">
      <c r="E15" s="59" t="s">
        <v>95</v>
      </c>
      <c r="F15" s="59" t="s">
        <v>98</v>
      </c>
      <c r="G15" s="59" t="s">
        <v>99</v>
      </c>
      <c r="H15" s="59" t="s">
        <v>100</v>
      </c>
    </row>
    <row r="16" spans="2:8" ht="12.75">
      <c r="B16" t="s">
        <v>19</v>
      </c>
      <c r="E16" s="58" t="s">
        <v>96</v>
      </c>
      <c r="F16" s="58" t="s">
        <v>101</v>
      </c>
      <c r="G16" s="58" t="s">
        <v>103</v>
      </c>
      <c r="H16" s="58" t="s">
        <v>105</v>
      </c>
    </row>
    <row r="17" spans="5:8" ht="12.75">
      <c r="E17" s="58" t="s">
        <v>97</v>
      </c>
      <c r="F17" s="58" t="s">
        <v>102</v>
      </c>
      <c r="G17" s="58" t="s">
        <v>104</v>
      </c>
      <c r="H17" s="58" t="s">
        <v>106</v>
      </c>
    </row>
  </sheetData>
  <sheetProtection/>
  <mergeCells count="3">
    <mergeCell ref="A4:L4"/>
    <mergeCell ref="A2:L2"/>
    <mergeCell ref="A1:L1"/>
  </mergeCells>
  <printOptions horizontalCentered="1"/>
  <pageMargins left="0.2362204724409449" right="0.2362204724409449" top="1.1023622047244095" bottom="0.984251968503937" header="0" footer="0"/>
  <pageSetup fitToHeight="1" fitToWidth="1" horizontalDpi="600" verticalDpi="600" orientation="landscape" paperSize="8" scale="69" r:id="rId2"/>
  <headerFooter alignWithMargins="0">
    <oddHeader>&amp;C&amp;"Arial,Negrita"&amp;16UNION DE RUGBY DE BUENOS AIRES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36"/>
  <sheetViews>
    <sheetView zoomScale="86" zoomScaleNormal="86" zoomScalePageLayoutView="0" workbookViewId="0" topLeftCell="A1">
      <selection activeCell="R14" sqref="R14"/>
    </sheetView>
  </sheetViews>
  <sheetFormatPr defaultColWidth="11.421875" defaultRowHeight="12.75"/>
  <cols>
    <col min="1" max="1" width="4.421875" style="0" customWidth="1"/>
    <col min="2" max="2" width="4.140625" style="0" customWidth="1"/>
    <col min="3" max="3" width="4.57421875" style="0" customWidth="1"/>
    <col min="4" max="4" width="16.57421875" style="0" bestFit="1" customWidth="1"/>
    <col min="5" max="5" width="4.421875" style="0" customWidth="1"/>
    <col min="6" max="6" width="16.57421875" style="0" bestFit="1" customWidth="1"/>
    <col min="7" max="7" width="5.140625" style="0" customWidth="1"/>
    <col min="8" max="8" width="16.28125" style="0" customWidth="1"/>
    <col min="9" max="9" width="4.421875" style="0" customWidth="1"/>
    <col min="10" max="10" width="16.421875" style="0" customWidth="1"/>
    <col min="11" max="11" width="4.57421875" style="0" customWidth="1"/>
    <col min="12" max="12" width="16.57421875" style="0" bestFit="1" customWidth="1"/>
    <col min="13" max="13" width="3.28125" style="0" customWidth="1"/>
    <col min="14" max="14" width="16.00390625" style="0" customWidth="1"/>
    <col min="15" max="15" width="5.28125" style="0" customWidth="1"/>
    <col min="16" max="16" width="14.8515625" style="0" customWidth="1"/>
    <col min="17" max="17" width="2.8515625" style="0" bestFit="1" customWidth="1"/>
    <col min="18" max="18" width="16.00390625" style="0" customWidth="1"/>
    <col min="19" max="19" width="5.421875" style="0" customWidth="1"/>
    <col min="20" max="20" width="15.8515625" style="0" customWidth="1"/>
    <col min="21" max="21" width="3.7109375" style="0" customWidth="1"/>
    <col min="22" max="22" width="18.28125" style="0" customWidth="1"/>
  </cols>
  <sheetData>
    <row r="1" spans="1:22" ht="18.75" thickBot="1">
      <c r="A1" s="223" t="s">
        <v>109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5"/>
    </row>
    <row r="2" spans="1:22" ht="16.5" thickBot="1">
      <c r="A2" s="220" t="s">
        <v>108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2"/>
    </row>
    <row r="4" spans="1:11" ht="13.5" thickBot="1">
      <c r="A4" s="217" t="s">
        <v>0</v>
      </c>
      <c r="B4" s="218"/>
      <c r="C4" s="218"/>
      <c r="D4" s="218"/>
      <c r="E4" s="218"/>
      <c r="F4" s="218"/>
      <c r="G4" s="218"/>
      <c r="H4" s="218"/>
      <c r="I4" s="218"/>
      <c r="J4" s="218"/>
      <c r="K4" s="219"/>
    </row>
    <row r="5" spans="1:16" ht="12.75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P5" s="67" t="s">
        <v>19</v>
      </c>
    </row>
    <row r="6" spans="1:12" ht="15">
      <c r="A6" s="71" t="s">
        <v>57</v>
      </c>
      <c r="B6" s="71" t="s">
        <v>60</v>
      </c>
      <c r="C6" s="71" t="s">
        <v>59</v>
      </c>
      <c r="D6" s="71" t="s">
        <v>58</v>
      </c>
      <c r="E6" s="71" t="s">
        <v>63</v>
      </c>
      <c r="F6" s="71" t="s">
        <v>61</v>
      </c>
      <c r="G6" s="71" t="s">
        <v>114</v>
      </c>
      <c r="H6" s="71" t="s">
        <v>56</v>
      </c>
      <c r="I6" s="71" t="s">
        <v>69</v>
      </c>
      <c r="J6" s="71" t="s">
        <v>62</v>
      </c>
      <c r="K6" s="71" t="s">
        <v>70</v>
      </c>
      <c r="L6" s="71" t="s">
        <v>115</v>
      </c>
    </row>
    <row r="7" spans="1:12" ht="12.75">
      <c r="A7" s="43" t="s">
        <v>117</v>
      </c>
      <c r="B7" s="43" t="s">
        <v>67</v>
      </c>
      <c r="C7" s="43" t="s">
        <v>118</v>
      </c>
      <c r="D7" s="43" t="s">
        <v>75</v>
      </c>
      <c r="E7" s="43" t="s">
        <v>72</v>
      </c>
      <c r="F7" s="43" t="s">
        <v>68</v>
      </c>
      <c r="G7" s="43" t="s">
        <v>65</v>
      </c>
      <c r="H7" s="43" t="s">
        <v>71</v>
      </c>
      <c r="I7" s="43" t="s">
        <v>125</v>
      </c>
      <c r="J7" s="43" t="s">
        <v>66</v>
      </c>
      <c r="K7" s="74" t="s">
        <v>116</v>
      </c>
      <c r="L7" s="74" t="s">
        <v>64</v>
      </c>
    </row>
    <row r="8" spans="1:12" ht="12.75">
      <c r="A8" s="42" t="s">
        <v>124</v>
      </c>
      <c r="B8" s="42" t="s">
        <v>123</v>
      </c>
      <c r="C8" s="42" t="s">
        <v>122</v>
      </c>
      <c r="D8" s="42" t="s">
        <v>81</v>
      </c>
      <c r="E8" s="74" t="s">
        <v>79</v>
      </c>
      <c r="F8" s="43" t="s">
        <v>121</v>
      </c>
      <c r="G8" s="43" t="s">
        <v>77</v>
      </c>
      <c r="H8" s="42" t="s">
        <v>78</v>
      </c>
      <c r="I8" s="42" t="s">
        <v>120</v>
      </c>
      <c r="J8" s="42" t="s">
        <v>74</v>
      </c>
      <c r="K8" s="74" t="s">
        <v>119</v>
      </c>
      <c r="L8" s="74" t="s">
        <v>73</v>
      </c>
    </row>
    <row r="9" spans="10:12" ht="12.75">
      <c r="J9" s="74" t="s">
        <v>127</v>
      </c>
      <c r="K9" s="74" t="s">
        <v>76</v>
      </c>
      <c r="L9" s="74" t="s">
        <v>80</v>
      </c>
    </row>
    <row r="11" spans="1:2" ht="12.75">
      <c r="A11" s="1"/>
      <c r="B11" s="1"/>
    </row>
    <row r="12" spans="3:22" ht="15.75">
      <c r="C12" s="235" t="s">
        <v>2</v>
      </c>
      <c r="D12" s="235"/>
      <c r="E12" s="235"/>
      <c r="F12" s="235"/>
      <c r="G12" s="236" t="s">
        <v>3</v>
      </c>
      <c r="H12" s="236"/>
      <c r="I12" s="236"/>
      <c r="J12" s="236"/>
      <c r="K12" s="237" t="s">
        <v>4</v>
      </c>
      <c r="L12" s="237"/>
      <c r="M12" s="237"/>
      <c r="N12" s="237"/>
      <c r="O12" s="238" t="s">
        <v>82</v>
      </c>
      <c r="P12" s="238"/>
      <c r="Q12" s="238"/>
      <c r="R12" s="238"/>
      <c r="S12" s="239" t="s">
        <v>112</v>
      </c>
      <c r="T12" s="239"/>
      <c r="U12" s="239"/>
      <c r="V12" s="239"/>
    </row>
    <row r="13" spans="1:22" ht="12.75">
      <c r="A13" s="226" t="s">
        <v>1</v>
      </c>
      <c r="B13" s="227"/>
      <c r="C13" s="18" t="s">
        <v>5</v>
      </c>
      <c r="D13" s="18" t="s">
        <v>16</v>
      </c>
      <c r="E13" s="18" t="s">
        <v>6</v>
      </c>
      <c r="F13" s="18" t="s">
        <v>16</v>
      </c>
      <c r="G13" s="18" t="s">
        <v>5</v>
      </c>
      <c r="H13" s="18" t="s">
        <v>16</v>
      </c>
      <c r="I13" s="18" t="s">
        <v>6</v>
      </c>
      <c r="J13" s="18" t="s">
        <v>16</v>
      </c>
      <c r="K13" s="18" t="s">
        <v>5</v>
      </c>
      <c r="L13" s="18" t="s">
        <v>16</v>
      </c>
      <c r="M13" s="18" t="s">
        <v>6</v>
      </c>
      <c r="N13" s="18" t="s">
        <v>16</v>
      </c>
      <c r="O13" s="18" t="s">
        <v>5</v>
      </c>
      <c r="P13" s="18" t="s">
        <v>16</v>
      </c>
      <c r="Q13" s="18" t="s">
        <v>6</v>
      </c>
      <c r="R13" s="18" t="s">
        <v>16</v>
      </c>
      <c r="S13" s="18" t="s">
        <v>5</v>
      </c>
      <c r="T13" s="18" t="s">
        <v>16</v>
      </c>
      <c r="U13" s="18" t="s">
        <v>6</v>
      </c>
      <c r="V13" s="18" t="s">
        <v>16</v>
      </c>
    </row>
    <row r="14" spans="1:22" ht="15">
      <c r="A14" s="12">
        <v>10</v>
      </c>
      <c r="B14" s="13" t="s">
        <v>7</v>
      </c>
      <c r="C14" s="18">
        <v>1</v>
      </c>
      <c r="D14" s="75" t="str">
        <f>+A6</f>
        <v>SIC A</v>
      </c>
      <c r="E14" s="76" t="s">
        <v>6</v>
      </c>
      <c r="F14" s="75" t="str">
        <f>+A8</f>
        <v>Manuel Belgrano A</v>
      </c>
      <c r="G14" s="19">
        <v>2</v>
      </c>
      <c r="H14" s="75" t="str">
        <f>+E6</f>
        <v>San Luis A</v>
      </c>
      <c r="I14" s="76" t="s">
        <v>6</v>
      </c>
      <c r="J14" s="78" t="str">
        <f>+E8</f>
        <v>Virreyes A</v>
      </c>
      <c r="K14" s="18">
        <v>3</v>
      </c>
      <c r="L14" s="75" t="str">
        <f>+I6</f>
        <v>La Plata A</v>
      </c>
      <c r="M14" s="76" t="s">
        <v>6</v>
      </c>
      <c r="N14" s="75" t="str">
        <f>+I7</f>
        <v>SIC C</v>
      </c>
      <c r="O14" s="80">
        <v>4</v>
      </c>
      <c r="P14" s="75" t="str">
        <f>+F7</f>
        <v>Don Bosco A</v>
      </c>
      <c r="Q14" s="76" t="s">
        <v>6</v>
      </c>
      <c r="R14" s="75" t="str">
        <f>+F8</f>
        <v>San Martin A</v>
      </c>
      <c r="S14" s="205">
        <v>8</v>
      </c>
      <c r="T14" s="203" t="str">
        <f>J7</f>
        <v>A.D. Francesa A</v>
      </c>
      <c r="U14" s="204"/>
      <c r="V14" s="203" t="str">
        <f>J9</f>
        <v>Pueyrredon A</v>
      </c>
    </row>
    <row r="15" spans="1:22" ht="15">
      <c r="A15" s="14">
        <v>10</v>
      </c>
      <c r="B15" s="13" t="s">
        <v>13</v>
      </c>
      <c r="C15" s="18">
        <v>5</v>
      </c>
      <c r="D15" s="75" t="str">
        <f>+B7</f>
        <v>Champagnat A</v>
      </c>
      <c r="E15" s="76" t="s">
        <v>6</v>
      </c>
      <c r="F15" s="75" t="str">
        <f>+B8</f>
        <v>Liceo Militar A</v>
      </c>
      <c r="G15" s="19">
        <v>6</v>
      </c>
      <c r="H15" s="75" t="str">
        <f>+G7</f>
        <v>Pucara A</v>
      </c>
      <c r="I15" s="76" t="s">
        <v>6</v>
      </c>
      <c r="J15" s="78" t="str">
        <f>G8</f>
        <v>Buenos Aires A</v>
      </c>
      <c r="K15" s="18">
        <v>7</v>
      </c>
      <c r="L15" s="75" t="str">
        <f>+C7</f>
        <v>San Cirano A</v>
      </c>
      <c r="M15" s="76" t="s">
        <v>6</v>
      </c>
      <c r="N15" s="75" t="str">
        <f>+C8</f>
        <v>Bco Hipotecario A</v>
      </c>
      <c r="O15" s="80">
        <v>8</v>
      </c>
      <c r="P15" s="201" t="str">
        <f>+J6</f>
        <v>Hindu A</v>
      </c>
      <c r="Q15" s="202" t="s">
        <v>6</v>
      </c>
      <c r="R15" s="201" t="str">
        <f>+J8</f>
        <v>Argentino A</v>
      </c>
      <c r="S15" s="80">
        <v>9</v>
      </c>
      <c r="T15" s="78" t="str">
        <f>+K6</f>
        <v>Regatas B Vista A</v>
      </c>
      <c r="U15" s="79" t="s">
        <v>6</v>
      </c>
      <c r="V15" s="78" t="str">
        <f>+K8</f>
        <v>C.U. de Quilmes A</v>
      </c>
    </row>
    <row r="16" spans="1:22" ht="15">
      <c r="A16" s="14">
        <v>10</v>
      </c>
      <c r="B16" s="13" t="s">
        <v>37</v>
      </c>
      <c r="C16" s="18">
        <v>10</v>
      </c>
      <c r="D16" s="144" t="str">
        <f>K7</f>
        <v>Lomas Athl. A</v>
      </c>
      <c r="E16" s="145" t="s">
        <v>6</v>
      </c>
      <c r="F16" s="144" t="str">
        <f>K9</f>
        <v>San Albano A</v>
      </c>
      <c r="G16" s="19">
        <v>11</v>
      </c>
      <c r="H16" s="75" t="str">
        <f>+H7</f>
        <v>U de la Plata A</v>
      </c>
      <c r="I16" s="76" t="s">
        <v>6</v>
      </c>
      <c r="J16" s="78" t="str">
        <f>+H8</f>
        <v>Olivos A</v>
      </c>
      <c r="K16" s="18">
        <v>12</v>
      </c>
      <c r="L16" s="75" t="str">
        <f>L7</f>
        <v>Liceo Naval A</v>
      </c>
      <c r="M16" s="79" t="s">
        <v>6</v>
      </c>
      <c r="N16" s="75" t="str">
        <f>L9</f>
        <v>Centro Naval A</v>
      </c>
      <c r="O16" s="80">
        <v>13</v>
      </c>
      <c r="P16" s="75" t="str">
        <f>+D7</f>
        <v>Monte Grande A</v>
      </c>
      <c r="Q16" s="76" t="s">
        <v>6</v>
      </c>
      <c r="R16" s="75" t="str">
        <f>+D8</f>
        <v>Lujan A</v>
      </c>
      <c r="S16" s="80">
        <v>14</v>
      </c>
      <c r="T16" s="75" t="str">
        <f>L6</f>
        <v>Los Tilos A</v>
      </c>
      <c r="U16" s="79" t="s">
        <v>6</v>
      </c>
      <c r="V16" s="75" t="str">
        <f>L8</f>
        <v>Mariano Moreno A</v>
      </c>
    </row>
    <row r="17" spans="1:22" ht="15">
      <c r="A17" s="14"/>
      <c r="B17" s="13"/>
      <c r="C17" s="70"/>
      <c r="D17" s="77"/>
      <c r="E17" s="77"/>
      <c r="F17" s="77"/>
      <c r="G17" s="70"/>
      <c r="H17" s="77"/>
      <c r="I17" s="77"/>
      <c r="J17" s="146"/>
      <c r="K17" s="70"/>
      <c r="L17" s="77"/>
      <c r="M17" s="77"/>
      <c r="N17" s="77"/>
      <c r="O17" s="70"/>
      <c r="P17" s="77"/>
      <c r="Q17" s="77"/>
      <c r="R17" s="77"/>
      <c r="S17" s="70"/>
      <c r="T17" s="75"/>
      <c r="U17" s="76"/>
      <c r="V17" s="75"/>
    </row>
    <row r="18" spans="1:22" ht="15">
      <c r="A18" s="153">
        <v>11</v>
      </c>
      <c r="B18" s="154" t="s">
        <v>83</v>
      </c>
      <c r="C18" s="18">
        <v>15</v>
      </c>
      <c r="D18" s="78" t="str">
        <f>+F6</f>
        <v>Newman A</v>
      </c>
      <c r="E18" s="79" t="s">
        <v>6</v>
      </c>
      <c r="F18" s="78" t="str">
        <f>+F7</f>
        <v>Don Bosco A</v>
      </c>
      <c r="G18" s="19">
        <v>16</v>
      </c>
      <c r="H18" s="75" t="str">
        <f>+E7</f>
        <v>San Andres A</v>
      </c>
      <c r="I18" s="76" t="s">
        <v>6</v>
      </c>
      <c r="J18" s="78" t="str">
        <f>+E8</f>
        <v>Virreyes A</v>
      </c>
      <c r="K18" s="18">
        <v>17</v>
      </c>
      <c r="L18" s="75" t="str">
        <f>+I7</f>
        <v>SIC C</v>
      </c>
      <c r="M18" s="76" t="s">
        <v>6</v>
      </c>
      <c r="N18" s="75" t="str">
        <f>+I8</f>
        <v>Los Matreros A</v>
      </c>
      <c r="O18" s="80">
        <v>18</v>
      </c>
      <c r="P18" s="75" t="str">
        <f>+A7</f>
        <v>G y Esgrima A</v>
      </c>
      <c r="Q18" s="76" t="s">
        <v>6</v>
      </c>
      <c r="R18" s="75" t="str">
        <f>+A8</f>
        <v>Manuel Belgrano A</v>
      </c>
      <c r="S18" s="205">
        <v>22</v>
      </c>
      <c r="T18" s="203" t="str">
        <f>J8</f>
        <v>Argentino A</v>
      </c>
      <c r="U18" s="204"/>
      <c r="V18" s="203" t="str">
        <f>J9</f>
        <v>Pueyrredon A</v>
      </c>
    </row>
    <row r="19" spans="1:22" ht="15">
      <c r="A19" s="153">
        <v>11</v>
      </c>
      <c r="B19" s="154" t="s">
        <v>38</v>
      </c>
      <c r="C19" s="18">
        <v>19</v>
      </c>
      <c r="D19" s="75" t="str">
        <f>+B6</f>
        <v>CUBA A</v>
      </c>
      <c r="E19" s="76" t="s">
        <v>6</v>
      </c>
      <c r="F19" s="75" t="str">
        <f>+B7</f>
        <v>Champagnat A</v>
      </c>
      <c r="G19" s="19">
        <v>20</v>
      </c>
      <c r="H19" s="78" t="str">
        <f>+G6</f>
        <v>Belgrano Athl. A</v>
      </c>
      <c r="I19" s="79" t="s">
        <v>6</v>
      </c>
      <c r="J19" s="78" t="str">
        <f>+G7</f>
        <v>Pucara A</v>
      </c>
      <c r="K19" s="18">
        <v>21</v>
      </c>
      <c r="L19" s="75" t="str">
        <f>+C6</f>
        <v>Alumni A</v>
      </c>
      <c r="M19" s="76" t="s">
        <v>6</v>
      </c>
      <c r="N19" s="75" t="str">
        <f>+C7</f>
        <v>San Cirano A</v>
      </c>
      <c r="O19" s="80">
        <v>22</v>
      </c>
      <c r="P19" s="201" t="str">
        <f>+J6</f>
        <v>Hindu A</v>
      </c>
      <c r="Q19" s="202" t="s">
        <v>6</v>
      </c>
      <c r="R19" s="201" t="str">
        <f>+J7</f>
        <v>A.D. Francesa A</v>
      </c>
      <c r="S19" s="80">
        <v>23</v>
      </c>
      <c r="T19" s="78" t="str">
        <f>+K7</f>
        <v>Lomas Athl. A</v>
      </c>
      <c r="U19" s="79" t="s">
        <v>6</v>
      </c>
      <c r="V19" s="78" t="str">
        <f>+K8</f>
        <v>C.U. de Quilmes A</v>
      </c>
    </row>
    <row r="20" spans="1:22" ht="15">
      <c r="A20" s="153">
        <v>11</v>
      </c>
      <c r="B20" s="154" t="s">
        <v>18</v>
      </c>
      <c r="C20" s="18">
        <v>24</v>
      </c>
      <c r="D20" s="144" t="str">
        <f>K6</f>
        <v>Regatas B Vista A</v>
      </c>
      <c r="E20" s="145" t="s">
        <v>6</v>
      </c>
      <c r="F20" s="144" t="str">
        <f>K9</f>
        <v>San Albano A</v>
      </c>
      <c r="G20" s="18">
        <v>25</v>
      </c>
      <c r="H20" s="78" t="str">
        <f>+H6</f>
        <v>CASI A</v>
      </c>
      <c r="I20" s="79" t="s">
        <v>6</v>
      </c>
      <c r="J20" s="78" t="str">
        <f>+H7</f>
        <v>U de la Plata A</v>
      </c>
      <c r="K20" s="18">
        <v>26</v>
      </c>
      <c r="L20" s="75" t="str">
        <f>L6</f>
        <v>Los Tilos A</v>
      </c>
      <c r="M20" s="79" t="s">
        <v>6</v>
      </c>
      <c r="N20" s="75" t="str">
        <f>L9</f>
        <v>Centro Naval A</v>
      </c>
      <c r="O20" s="80">
        <v>27</v>
      </c>
      <c r="P20" s="75" t="str">
        <f>+D6</f>
        <v>Curupayti A</v>
      </c>
      <c r="Q20" s="76" t="s">
        <v>6</v>
      </c>
      <c r="R20" s="75" t="str">
        <f>+D7</f>
        <v>Monte Grande A</v>
      </c>
      <c r="S20" s="80">
        <v>28</v>
      </c>
      <c r="T20" s="81" t="str">
        <f>L7</f>
        <v>Liceo Naval A</v>
      </c>
      <c r="U20" s="79" t="s">
        <v>6</v>
      </c>
      <c r="V20" s="75" t="str">
        <f>L8</f>
        <v>Mariano Moreno A</v>
      </c>
    </row>
    <row r="21" spans="1:22" ht="15">
      <c r="A21" s="153"/>
      <c r="B21" s="154"/>
      <c r="C21" s="70"/>
      <c r="D21" s="77"/>
      <c r="E21" s="77"/>
      <c r="F21" s="77"/>
      <c r="G21" s="70"/>
      <c r="H21" s="77"/>
      <c r="I21" s="77"/>
      <c r="J21" s="77"/>
      <c r="K21" s="70"/>
      <c r="L21" s="77"/>
      <c r="M21" s="77"/>
      <c r="N21" s="77"/>
      <c r="O21" s="70"/>
      <c r="P21" s="77"/>
      <c r="Q21" s="77"/>
      <c r="R21" s="77"/>
      <c r="S21" s="70"/>
      <c r="T21" s="75"/>
      <c r="U21" s="76"/>
      <c r="V21" s="75"/>
    </row>
    <row r="22" spans="1:22" ht="15">
      <c r="A22" s="153">
        <v>12</v>
      </c>
      <c r="B22" s="154" t="s">
        <v>13</v>
      </c>
      <c r="C22" s="18">
        <v>29</v>
      </c>
      <c r="D22" s="78" t="str">
        <f>+F6</f>
        <v>Newman A</v>
      </c>
      <c r="E22" s="79" t="s">
        <v>6</v>
      </c>
      <c r="F22" s="78" t="str">
        <f>+F8</f>
        <v>San Martin A</v>
      </c>
      <c r="G22" s="18">
        <v>30</v>
      </c>
      <c r="H22" s="78" t="str">
        <f>+E6</f>
        <v>San Luis A</v>
      </c>
      <c r="I22" s="79" t="s">
        <v>6</v>
      </c>
      <c r="J22" s="78" t="str">
        <f>+E7</f>
        <v>San Andres A</v>
      </c>
      <c r="K22" s="18">
        <v>31</v>
      </c>
      <c r="L22" s="75" t="str">
        <f>+I6</f>
        <v>La Plata A</v>
      </c>
      <c r="M22" s="76" t="s">
        <v>6</v>
      </c>
      <c r="N22" s="75" t="str">
        <f>+I8</f>
        <v>Los Matreros A</v>
      </c>
      <c r="O22" s="80">
        <v>32</v>
      </c>
      <c r="P22" s="75" t="str">
        <f>+A6</f>
        <v>SIC A</v>
      </c>
      <c r="Q22" s="76" t="s">
        <v>6</v>
      </c>
      <c r="R22" s="75" t="str">
        <f>+A7</f>
        <v>G y Esgrima A</v>
      </c>
      <c r="S22" s="205">
        <v>36</v>
      </c>
      <c r="T22" s="203" t="str">
        <f>J6</f>
        <v>Hindu A</v>
      </c>
      <c r="U22" s="204"/>
      <c r="V22" s="203" t="str">
        <f>J9</f>
        <v>Pueyrredon A</v>
      </c>
    </row>
    <row r="23" spans="1:22" ht="15">
      <c r="A23" s="153">
        <v>12</v>
      </c>
      <c r="B23" s="154" t="s">
        <v>37</v>
      </c>
      <c r="C23" s="18">
        <v>33</v>
      </c>
      <c r="D23" s="75" t="str">
        <f>+B6</f>
        <v>CUBA A</v>
      </c>
      <c r="E23" s="76" t="s">
        <v>6</v>
      </c>
      <c r="F23" s="75" t="str">
        <f>+B8</f>
        <v>Liceo Militar A</v>
      </c>
      <c r="G23" s="19">
        <v>34</v>
      </c>
      <c r="H23" s="9" t="str">
        <f>+G6</f>
        <v>Belgrano Athl. A</v>
      </c>
      <c r="I23" s="3" t="s">
        <v>6</v>
      </c>
      <c r="J23" s="44" t="str">
        <f>G8</f>
        <v>Buenos Aires A</v>
      </c>
      <c r="K23" s="18">
        <v>35</v>
      </c>
      <c r="L23" s="75" t="str">
        <f>+C6</f>
        <v>Alumni A</v>
      </c>
      <c r="M23" s="76" t="s">
        <v>6</v>
      </c>
      <c r="N23" s="75" t="str">
        <f>+C8</f>
        <v>Bco Hipotecario A</v>
      </c>
      <c r="O23" s="80">
        <v>36</v>
      </c>
      <c r="P23" s="201" t="str">
        <f>+J7</f>
        <v>A.D. Francesa A</v>
      </c>
      <c r="Q23" s="202" t="s">
        <v>6</v>
      </c>
      <c r="R23" s="201" t="str">
        <f>+J8</f>
        <v>Argentino A</v>
      </c>
      <c r="S23" s="80">
        <v>37</v>
      </c>
      <c r="T23" s="78" t="str">
        <f>+K6</f>
        <v>Regatas B Vista A</v>
      </c>
      <c r="U23" s="79" t="s">
        <v>6</v>
      </c>
      <c r="V23" s="78" t="str">
        <f>+K7</f>
        <v>Lomas Athl. A</v>
      </c>
    </row>
    <row r="24" spans="1:22" ht="15.75" thickBot="1">
      <c r="A24" s="153">
        <v>13</v>
      </c>
      <c r="B24" s="154" t="s">
        <v>7</v>
      </c>
      <c r="C24" s="54">
        <v>38</v>
      </c>
      <c r="D24" s="144" t="str">
        <f>K8</f>
        <v>C.U. de Quilmes A</v>
      </c>
      <c r="E24" s="145" t="s">
        <v>6</v>
      </c>
      <c r="F24" s="144" t="str">
        <f>K9</f>
        <v>San Albano A</v>
      </c>
      <c r="G24" s="155">
        <v>39</v>
      </c>
      <c r="H24" s="9" t="str">
        <f>+H6</f>
        <v>CASI A</v>
      </c>
      <c r="I24" s="3" t="s">
        <v>6</v>
      </c>
      <c r="J24" s="9" t="str">
        <f>+H8</f>
        <v>Olivos A</v>
      </c>
      <c r="K24" s="54">
        <v>40</v>
      </c>
      <c r="L24" s="75" t="str">
        <f>L8</f>
        <v>Mariano Moreno A</v>
      </c>
      <c r="M24" s="79" t="s">
        <v>6</v>
      </c>
      <c r="N24" s="75" t="str">
        <f>L9</f>
        <v>Centro Naval A</v>
      </c>
      <c r="O24" s="82">
        <v>41</v>
      </c>
      <c r="P24" s="75" t="str">
        <f>+D6</f>
        <v>Curupayti A</v>
      </c>
      <c r="Q24" s="76" t="s">
        <v>6</v>
      </c>
      <c r="R24" s="75" t="str">
        <f>+D8</f>
        <v>Lujan A</v>
      </c>
      <c r="S24" s="82">
        <v>42</v>
      </c>
      <c r="T24" s="75" t="str">
        <f>L6</f>
        <v>Los Tilos A</v>
      </c>
      <c r="U24" s="79" t="s">
        <v>6</v>
      </c>
      <c r="V24" s="75" t="str">
        <f>L7</f>
        <v>Liceo Naval A</v>
      </c>
    </row>
    <row r="25" spans="1:22" ht="16.5" thickBot="1">
      <c r="A25" s="228" t="s">
        <v>44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30"/>
    </row>
    <row r="26" spans="1:14" ht="15">
      <c r="A26" s="15" t="s">
        <v>8</v>
      </c>
      <c r="B26" s="13" t="s">
        <v>7</v>
      </c>
      <c r="C26" s="24">
        <v>43</v>
      </c>
      <c r="D26" s="21" t="str">
        <f>'[1]Zonas M16 GII San Albano'!$E$16</f>
        <v>gz8</v>
      </c>
      <c r="E26" s="10" t="s">
        <v>6</v>
      </c>
      <c r="F26" s="21" t="str">
        <f>'[1]Zonas M16 GII San Albano'!$E$17</f>
        <v>gz9</v>
      </c>
      <c r="G26" s="24">
        <v>44</v>
      </c>
      <c r="H26" s="21" t="str">
        <f>'[1]Zonas M16 GII San Albano'!$F$16</f>
        <v>gz7</v>
      </c>
      <c r="I26" s="10" t="s">
        <v>6</v>
      </c>
      <c r="J26" s="21" t="str">
        <f>'[1]Zonas M16 GII San Albano'!$F$17</f>
        <v>gz10</v>
      </c>
      <c r="L26" s="21"/>
      <c r="M26" s="10"/>
      <c r="N26" s="21"/>
    </row>
    <row r="27" spans="1:14" ht="15.75" thickBot="1">
      <c r="A27" s="45" t="s">
        <v>8</v>
      </c>
      <c r="B27" s="46" t="s">
        <v>13</v>
      </c>
      <c r="C27" s="47">
        <v>45</v>
      </c>
      <c r="D27" s="48" t="str">
        <f>'[1]Zonas M16 GII San Albano'!$G$16</f>
        <v>gz6</v>
      </c>
      <c r="E27" s="49" t="s">
        <v>6</v>
      </c>
      <c r="F27" s="48" t="str">
        <f>'[1]Zonas M16 GII San Albano'!$G$17</f>
        <v>gz11</v>
      </c>
      <c r="G27" s="47">
        <v>46</v>
      </c>
      <c r="H27" s="48" t="str">
        <f>'[1]Zonas M16 GII San Albano'!$H$16</f>
        <v>gz5</v>
      </c>
      <c r="I27" s="49" t="s">
        <v>6</v>
      </c>
      <c r="J27" s="48" t="str">
        <f>'[1]Zonas M16 GII San Albano'!$H$17</f>
        <v>gz12</v>
      </c>
      <c r="L27" s="21"/>
      <c r="M27" s="10"/>
      <c r="N27" s="21"/>
    </row>
    <row r="28" spans="1:14" ht="15">
      <c r="A28" s="15" t="s">
        <v>8</v>
      </c>
      <c r="B28" s="17" t="s">
        <v>18</v>
      </c>
      <c r="C28" s="24">
        <v>47</v>
      </c>
      <c r="D28" s="59" t="str">
        <f>'[1]Zonas M16 GII San Albano'!$E$15</f>
        <v>gz1</v>
      </c>
      <c r="E28" s="10" t="s">
        <v>6</v>
      </c>
      <c r="F28" s="21" t="str">
        <f>'[1]Zonas M16 GII San Albano'!$E$17</f>
        <v>gz9</v>
      </c>
      <c r="G28" s="24">
        <v>48</v>
      </c>
      <c r="H28" s="21" t="str">
        <f>'[1]Zonas M16 GII San Albano'!$F$15</f>
        <v>gz2</v>
      </c>
      <c r="I28" s="10" t="s">
        <v>6</v>
      </c>
      <c r="J28" s="21" t="str">
        <f>'[1]Zonas M16 GII San Albano'!$F$17</f>
        <v>gz10</v>
      </c>
      <c r="N28" s="67" t="s">
        <v>19</v>
      </c>
    </row>
    <row r="29" spans="1:10" ht="15.75" thickBot="1">
      <c r="A29" s="45" t="s">
        <v>9</v>
      </c>
      <c r="B29" s="51" t="s">
        <v>83</v>
      </c>
      <c r="C29" s="47">
        <v>49</v>
      </c>
      <c r="D29" s="48" t="str">
        <f>'[1]Zonas M16 GII San Albano'!$G$15</f>
        <v>gz3</v>
      </c>
      <c r="E29" s="49" t="s">
        <v>6</v>
      </c>
      <c r="F29" s="48" t="str">
        <f>'[1]Zonas M16 GII San Albano'!$G$17</f>
        <v>gz11</v>
      </c>
      <c r="G29" s="47">
        <v>50</v>
      </c>
      <c r="H29" s="48" t="str">
        <f>'[1]Zonas M16 GII San Albano'!$H$15</f>
        <v>gz4</v>
      </c>
      <c r="I29" s="49" t="s">
        <v>6</v>
      </c>
      <c r="J29" s="48" t="str">
        <f>'[1]Zonas M16 GII San Albano'!$H$17</f>
        <v>gz12</v>
      </c>
    </row>
    <row r="30" spans="1:10" ht="15">
      <c r="A30" s="15" t="s">
        <v>9</v>
      </c>
      <c r="B30" s="17" t="s">
        <v>37</v>
      </c>
      <c r="C30" s="24">
        <v>51</v>
      </c>
      <c r="D30" s="21" t="str">
        <f>'[1]Zonas M16 GII San Albano'!$E$15</f>
        <v>gz1</v>
      </c>
      <c r="E30" s="10" t="s">
        <v>6</v>
      </c>
      <c r="F30" s="21" t="str">
        <f>'[1]Zonas M16 GII San Albano'!$E$16</f>
        <v>gz8</v>
      </c>
      <c r="G30" s="50">
        <v>52</v>
      </c>
      <c r="H30" s="21" t="str">
        <f>'[1]Zonas M16 GII San Albano'!$F$15</f>
        <v>gz2</v>
      </c>
      <c r="I30" s="10" t="s">
        <v>6</v>
      </c>
      <c r="J30" s="21" t="str">
        <f>'[1]Zonas M16 GII San Albano'!$F$16</f>
        <v>gz7</v>
      </c>
    </row>
    <row r="31" spans="1:10" ht="15.75" thickBot="1">
      <c r="A31" s="45" t="s">
        <v>10</v>
      </c>
      <c r="B31" s="51" t="s">
        <v>7</v>
      </c>
      <c r="C31" s="47">
        <v>53</v>
      </c>
      <c r="D31" s="48" t="str">
        <f>'[1]Zonas M16 GII San Albano'!$G$15</f>
        <v>gz3</v>
      </c>
      <c r="E31" s="49" t="s">
        <v>6</v>
      </c>
      <c r="F31" s="48" t="str">
        <f>'[1]Zonas M16 GII San Albano'!$G$16</f>
        <v>gz6</v>
      </c>
      <c r="G31" s="47">
        <v>54</v>
      </c>
      <c r="H31" s="48" t="str">
        <f>'[1]Zonas M16 GII San Albano'!$H$15</f>
        <v>gz4</v>
      </c>
      <c r="I31" s="49" t="s">
        <v>6</v>
      </c>
      <c r="J31" s="48" t="str">
        <f>'[1]Zonas M16 GII San Albano'!$H$16</f>
        <v>gz5</v>
      </c>
    </row>
    <row r="32" spans="1:10" ht="15.75" thickBot="1">
      <c r="A32" s="15" t="s">
        <v>10</v>
      </c>
      <c r="B32" s="16" t="s">
        <v>18</v>
      </c>
      <c r="C32" s="52">
        <v>55</v>
      </c>
      <c r="D32" s="21" t="s">
        <v>39</v>
      </c>
      <c r="E32" s="10" t="s">
        <v>6</v>
      </c>
      <c r="F32" s="21" t="s">
        <v>40</v>
      </c>
      <c r="G32" s="231" t="s">
        <v>17</v>
      </c>
      <c r="H32" s="232"/>
      <c r="I32" s="3"/>
      <c r="J32" s="3"/>
    </row>
    <row r="33" spans="1:10" ht="15.75" thickBot="1">
      <c r="A33" s="45" t="s">
        <v>10</v>
      </c>
      <c r="B33" s="51" t="s">
        <v>18</v>
      </c>
      <c r="C33" s="53">
        <v>56</v>
      </c>
      <c r="D33" s="48" t="s">
        <v>41</v>
      </c>
      <c r="E33" s="49" t="s">
        <v>6</v>
      </c>
      <c r="F33" s="48" t="s">
        <v>42</v>
      </c>
      <c r="G33" s="233" t="s">
        <v>17</v>
      </c>
      <c r="H33" s="234"/>
      <c r="I33" s="3"/>
      <c r="J33" s="3"/>
    </row>
    <row r="34" spans="1:11" ht="15.75" thickBot="1">
      <c r="A34" s="15" t="s">
        <v>11</v>
      </c>
      <c r="B34" s="13" t="s">
        <v>18</v>
      </c>
      <c r="C34" s="52">
        <v>57</v>
      </c>
      <c r="D34" s="22" t="s">
        <v>14</v>
      </c>
      <c r="E34" s="23" t="s">
        <v>6</v>
      </c>
      <c r="F34" s="22" t="s">
        <v>12</v>
      </c>
      <c r="G34" s="231" t="s">
        <v>15</v>
      </c>
      <c r="H34" s="232"/>
      <c r="I34" s="3"/>
      <c r="J34" s="3"/>
      <c r="K34" s="3"/>
    </row>
    <row r="35" spans="1:11" ht="12.75">
      <c r="A35" s="5"/>
      <c r="B35" s="6"/>
      <c r="K35" s="8"/>
    </row>
    <row r="36" spans="1:11" ht="12.75">
      <c r="A36" s="5"/>
      <c r="B36" s="7"/>
      <c r="K36" s="4"/>
    </row>
  </sheetData>
  <sheetProtection/>
  <mergeCells count="13">
    <mergeCell ref="K12:N12"/>
    <mergeCell ref="O12:R12"/>
    <mergeCell ref="S12:V12"/>
    <mergeCell ref="A13:B13"/>
    <mergeCell ref="A25:V25"/>
    <mergeCell ref="G32:H32"/>
    <mergeCell ref="G33:H33"/>
    <mergeCell ref="G34:H34"/>
    <mergeCell ref="A1:V1"/>
    <mergeCell ref="A2:V2"/>
    <mergeCell ref="A4:K4"/>
    <mergeCell ref="C12:F12"/>
    <mergeCell ref="G12:J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56" r:id="rId2"/>
  <headerFooter alignWithMargins="0">
    <oddHeader>&amp;C&amp;"Arial,Negrita"&amp;16UNION DE RUGBY DE BUENOS AIRES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76"/>
  <sheetViews>
    <sheetView tabSelected="1" zoomScalePageLayoutView="0" workbookViewId="0" topLeftCell="A1">
      <pane ySplit="8" topLeftCell="A72" activePane="bottomLeft" state="frozen"/>
      <selection pane="topLeft" activeCell="L32" sqref="L32"/>
      <selection pane="bottomLeft" activeCell="E75" sqref="E75"/>
    </sheetView>
  </sheetViews>
  <sheetFormatPr defaultColWidth="11.421875" defaultRowHeight="12.75"/>
  <cols>
    <col min="1" max="1" width="4.7109375" style="0" customWidth="1"/>
    <col min="2" max="2" width="4.140625" style="0" customWidth="1"/>
    <col min="3" max="3" width="4.57421875" style="0" customWidth="1"/>
    <col min="4" max="4" width="24.00390625" style="0" bestFit="1" customWidth="1"/>
    <col min="5" max="5" width="11.28125" style="0" customWidth="1"/>
    <col min="6" max="6" width="4.421875" style="0" customWidth="1"/>
    <col min="7" max="7" width="24.28125" style="0" bestFit="1" customWidth="1"/>
    <col min="8" max="8" width="11.140625" style="0" customWidth="1"/>
    <col min="9" max="9" width="9.00390625" style="0" customWidth="1"/>
    <col min="10" max="10" width="10.57421875" style="0" customWidth="1"/>
    <col min="11" max="11" width="16.421875" style="0" customWidth="1"/>
    <col min="12" max="12" width="9.7109375" style="0" customWidth="1"/>
  </cols>
  <sheetData>
    <row r="1" spans="1:12" ht="20.25" thickBot="1">
      <c r="A1" s="242" t="s">
        <v>109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4"/>
    </row>
    <row r="2" spans="1:12" ht="21" thickBot="1">
      <c r="A2" s="245" t="s">
        <v>108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7"/>
    </row>
    <row r="3" ht="13.5" thickBot="1"/>
    <row r="4" spans="1:12" ht="13.5" hidden="1" thickBot="1">
      <c r="A4" s="217" t="s">
        <v>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9"/>
    </row>
    <row r="5" spans="1:12" ht="12.75" hidden="1">
      <c r="A5" s="69">
        <v>1</v>
      </c>
      <c r="B5" s="69">
        <v>2</v>
      </c>
      <c r="C5" s="69">
        <v>3</v>
      </c>
      <c r="D5" s="69">
        <v>4</v>
      </c>
      <c r="E5" s="147"/>
      <c r="F5" s="69">
        <v>5</v>
      </c>
      <c r="G5" s="69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1:13" ht="15" hidden="1">
      <c r="A6" s="71" t="s">
        <v>57</v>
      </c>
      <c r="B6" s="71" t="s">
        <v>60</v>
      </c>
      <c r="C6" s="71" t="s">
        <v>59</v>
      </c>
      <c r="D6" s="71" t="s">
        <v>58</v>
      </c>
      <c r="E6" s="148"/>
      <c r="F6" s="42" t="s">
        <v>63</v>
      </c>
      <c r="G6" s="42" t="s">
        <v>61</v>
      </c>
      <c r="H6" s="42" t="s">
        <v>114</v>
      </c>
      <c r="I6" s="42" t="s">
        <v>56</v>
      </c>
      <c r="J6" s="42" t="s">
        <v>69</v>
      </c>
      <c r="K6" s="42" t="s">
        <v>62</v>
      </c>
      <c r="L6" s="68" t="s">
        <v>70</v>
      </c>
      <c r="M6" s="68" t="s">
        <v>115</v>
      </c>
    </row>
    <row r="7" spans="1:13" ht="12.75" hidden="1">
      <c r="A7" s="43" t="s">
        <v>117</v>
      </c>
      <c r="B7" s="43" t="s">
        <v>67</v>
      </c>
      <c r="C7" s="43" t="s">
        <v>118</v>
      </c>
      <c r="D7" s="43" t="s">
        <v>75</v>
      </c>
      <c r="E7" s="148"/>
      <c r="F7" s="43" t="s">
        <v>72</v>
      </c>
      <c r="G7" s="43" t="s">
        <v>68</v>
      </c>
      <c r="H7" s="43" t="s">
        <v>65</v>
      </c>
      <c r="I7" s="43" t="s">
        <v>71</v>
      </c>
      <c r="J7" s="43" t="s">
        <v>125</v>
      </c>
      <c r="K7" s="43" t="s">
        <v>66</v>
      </c>
      <c r="L7" s="68" t="s">
        <v>116</v>
      </c>
      <c r="M7" s="68" t="s">
        <v>64</v>
      </c>
    </row>
    <row r="8" spans="1:13" ht="12.75" hidden="1">
      <c r="A8" s="42" t="s">
        <v>124</v>
      </c>
      <c r="B8" s="42" t="s">
        <v>123</v>
      </c>
      <c r="C8" s="42" t="s">
        <v>122</v>
      </c>
      <c r="D8" s="42" t="s">
        <v>81</v>
      </c>
      <c r="E8" s="148"/>
      <c r="F8" s="143" t="s">
        <v>79</v>
      </c>
      <c r="G8" s="43" t="s">
        <v>121</v>
      </c>
      <c r="H8" s="43" t="s">
        <v>77</v>
      </c>
      <c r="I8" s="42" t="s">
        <v>78</v>
      </c>
      <c r="J8" s="42" t="s">
        <v>120</v>
      </c>
      <c r="K8" s="42" t="s">
        <v>74</v>
      </c>
      <c r="L8" s="68" t="s">
        <v>119</v>
      </c>
      <c r="M8" s="68" t="s">
        <v>73</v>
      </c>
    </row>
    <row r="9" spans="11:13" ht="12.75" hidden="1">
      <c r="K9" t="s">
        <v>94</v>
      </c>
      <c r="L9" s="150" t="s">
        <v>76</v>
      </c>
      <c r="M9" s="149" t="s">
        <v>80</v>
      </c>
    </row>
    <row r="10" ht="12.75" hidden="1"/>
    <row r="11" spans="1:2" ht="13.5" hidden="1" thickBot="1">
      <c r="A11" s="1"/>
      <c r="B11" s="1"/>
    </row>
    <row r="12" spans="3:12" ht="18.75" thickBot="1">
      <c r="C12" s="248" t="s">
        <v>88</v>
      </c>
      <c r="D12" s="249"/>
      <c r="E12" s="249"/>
      <c r="F12" s="249"/>
      <c r="G12" s="249"/>
      <c r="H12" s="249"/>
      <c r="I12" s="249"/>
      <c r="J12" s="249"/>
      <c r="K12" s="249"/>
      <c r="L12" s="250"/>
    </row>
    <row r="13" spans="1:12" ht="13.5" thickBot="1">
      <c r="A13" s="251" t="s">
        <v>1</v>
      </c>
      <c r="B13" s="252"/>
      <c r="C13" s="86" t="s">
        <v>5</v>
      </c>
      <c r="D13" s="86" t="s">
        <v>16</v>
      </c>
      <c r="E13" s="89" t="s">
        <v>84</v>
      </c>
      <c r="F13" s="86" t="s">
        <v>6</v>
      </c>
      <c r="G13" s="86" t="s">
        <v>16</v>
      </c>
      <c r="H13" s="87" t="s">
        <v>84</v>
      </c>
      <c r="I13" s="99" t="s">
        <v>85</v>
      </c>
      <c r="J13" s="100" t="s">
        <v>86</v>
      </c>
      <c r="K13" s="253" t="s">
        <v>87</v>
      </c>
      <c r="L13" s="254"/>
    </row>
    <row r="14" spans="1:12" ht="21.75" thickBot="1" thickTop="1">
      <c r="A14" s="91">
        <v>10</v>
      </c>
      <c r="B14" s="92" t="s">
        <v>7</v>
      </c>
      <c r="C14" s="84">
        <v>1</v>
      </c>
      <c r="D14" s="159" t="str">
        <f>+A6</f>
        <v>SIC A</v>
      </c>
      <c r="E14" s="90">
        <v>36</v>
      </c>
      <c r="F14" s="76" t="s">
        <v>6</v>
      </c>
      <c r="G14" s="159" t="str">
        <f>+A8</f>
        <v>Manuel Belgrano A</v>
      </c>
      <c r="H14" s="90">
        <v>0</v>
      </c>
      <c r="I14" s="85">
        <v>1</v>
      </c>
      <c r="J14" s="88">
        <v>1</v>
      </c>
      <c r="K14" s="255"/>
      <c r="L14" s="256"/>
    </row>
    <row r="15" spans="1:12" ht="21.75" thickBot="1" thickTop="1">
      <c r="A15" s="91">
        <v>10</v>
      </c>
      <c r="B15" s="92" t="s">
        <v>7</v>
      </c>
      <c r="C15" s="19">
        <v>2</v>
      </c>
      <c r="D15" s="159" t="str">
        <f>+F6</f>
        <v>San Luis A</v>
      </c>
      <c r="E15" s="90">
        <v>33</v>
      </c>
      <c r="F15" s="76" t="s">
        <v>6</v>
      </c>
      <c r="G15" s="159" t="str">
        <f>+F8</f>
        <v>Virreyes A</v>
      </c>
      <c r="H15" s="90">
        <v>0</v>
      </c>
      <c r="I15" s="83">
        <v>2</v>
      </c>
      <c r="J15" s="88">
        <v>5</v>
      </c>
      <c r="K15" s="255"/>
      <c r="L15" s="256"/>
    </row>
    <row r="16" spans="1:12" ht="21.75" thickBot="1" thickTop="1">
      <c r="A16" s="91">
        <v>10</v>
      </c>
      <c r="B16" s="92" t="s">
        <v>7</v>
      </c>
      <c r="C16" s="84">
        <v>3</v>
      </c>
      <c r="D16" s="159" t="str">
        <f>+J6</f>
        <v>La Plata A</v>
      </c>
      <c r="E16" s="90">
        <v>7</v>
      </c>
      <c r="F16" s="76" t="s">
        <v>6</v>
      </c>
      <c r="G16" s="159" t="str">
        <f>+J7</f>
        <v>SIC C</v>
      </c>
      <c r="H16" s="90">
        <v>7</v>
      </c>
      <c r="I16" s="83">
        <v>3</v>
      </c>
      <c r="J16" s="88">
        <v>9</v>
      </c>
      <c r="K16" s="255"/>
      <c r="L16" s="256"/>
    </row>
    <row r="17" spans="1:12" ht="21.75" thickBot="1" thickTop="1">
      <c r="A17" s="124">
        <v>10</v>
      </c>
      <c r="B17" s="125" t="s">
        <v>7</v>
      </c>
      <c r="C17" s="19">
        <v>4</v>
      </c>
      <c r="D17" s="160" t="str">
        <f>+G7</f>
        <v>Don Bosco A</v>
      </c>
      <c r="E17" s="90">
        <v>0</v>
      </c>
      <c r="F17" s="126" t="s">
        <v>6</v>
      </c>
      <c r="G17" s="160" t="str">
        <f>+G8</f>
        <v>San Martin A</v>
      </c>
      <c r="H17" s="90">
        <v>45</v>
      </c>
      <c r="I17" s="127">
        <v>4</v>
      </c>
      <c r="J17" s="128">
        <v>6</v>
      </c>
      <c r="K17" s="257"/>
      <c r="L17" s="258"/>
    </row>
    <row r="18" spans="1:12" ht="21.75" thickBot="1" thickTop="1">
      <c r="A18" s="124">
        <v>10</v>
      </c>
      <c r="B18" s="206" t="s">
        <v>7</v>
      </c>
      <c r="C18" s="207">
        <v>4</v>
      </c>
      <c r="D18" s="208" t="s">
        <v>66</v>
      </c>
      <c r="E18" s="209">
        <v>0</v>
      </c>
      <c r="F18" s="210" t="s">
        <v>6</v>
      </c>
      <c r="G18" s="208" t="s">
        <v>127</v>
      </c>
      <c r="H18" s="209">
        <v>29</v>
      </c>
      <c r="I18" s="211">
        <v>5</v>
      </c>
      <c r="J18" s="212">
        <v>10</v>
      </c>
      <c r="K18" s="240"/>
      <c r="L18" s="241"/>
    </row>
    <row r="19" spans="1:12" ht="21.75" thickBot="1" thickTop="1">
      <c r="A19" s="93">
        <v>10</v>
      </c>
      <c r="B19" s="92" t="s">
        <v>13</v>
      </c>
      <c r="C19" s="84">
        <v>5</v>
      </c>
      <c r="D19" s="159" t="str">
        <f>+B7</f>
        <v>Champagnat A</v>
      </c>
      <c r="E19" s="114">
        <v>31</v>
      </c>
      <c r="F19" s="76" t="s">
        <v>6</v>
      </c>
      <c r="G19" s="159" t="str">
        <f>+B8</f>
        <v>Liceo Militar A</v>
      </c>
      <c r="H19" s="114">
        <v>5</v>
      </c>
      <c r="I19" s="85">
        <v>1</v>
      </c>
      <c r="J19" s="88">
        <v>2</v>
      </c>
      <c r="K19" s="259"/>
      <c r="L19" s="260"/>
    </row>
    <row r="20" spans="1:12" ht="21.75" thickBot="1" thickTop="1">
      <c r="A20" s="93">
        <v>10</v>
      </c>
      <c r="B20" s="92" t="s">
        <v>13</v>
      </c>
      <c r="C20" s="19">
        <v>6</v>
      </c>
      <c r="D20" s="159" t="str">
        <f>+H7</f>
        <v>Pucara A</v>
      </c>
      <c r="E20" s="90">
        <v>26</v>
      </c>
      <c r="F20" s="76" t="s">
        <v>6</v>
      </c>
      <c r="G20" s="159" t="str">
        <f>H8</f>
        <v>Buenos Aires A</v>
      </c>
      <c r="H20" s="90">
        <v>17</v>
      </c>
      <c r="I20" s="83">
        <v>2</v>
      </c>
      <c r="J20" s="88">
        <v>7</v>
      </c>
      <c r="K20" s="261"/>
      <c r="L20" s="262"/>
    </row>
    <row r="21" spans="1:12" ht="21.75" thickBot="1" thickTop="1">
      <c r="A21" s="93">
        <v>10</v>
      </c>
      <c r="B21" s="92" t="s">
        <v>13</v>
      </c>
      <c r="C21" s="84">
        <v>7</v>
      </c>
      <c r="D21" s="159" t="str">
        <f>+C7</f>
        <v>San Cirano A</v>
      </c>
      <c r="E21" s="90">
        <v>21</v>
      </c>
      <c r="F21" s="76" t="s">
        <v>6</v>
      </c>
      <c r="G21" s="159" t="str">
        <f>+C8</f>
        <v>Bco Hipotecario A</v>
      </c>
      <c r="H21" s="90">
        <v>22</v>
      </c>
      <c r="I21" s="83">
        <v>3</v>
      </c>
      <c r="J21" s="88">
        <v>3</v>
      </c>
      <c r="K21" s="261"/>
      <c r="L21" s="262"/>
    </row>
    <row r="22" spans="1:12" ht="21.75" thickBot="1" thickTop="1">
      <c r="A22" s="91">
        <v>10</v>
      </c>
      <c r="B22" s="151" t="s">
        <v>13</v>
      </c>
      <c r="C22" s="19">
        <v>8</v>
      </c>
      <c r="D22" s="159" t="str">
        <f>+K6</f>
        <v>Hindu A</v>
      </c>
      <c r="E22" s="90">
        <v>52</v>
      </c>
      <c r="F22" s="76" t="s">
        <v>6</v>
      </c>
      <c r="G22" s="159" t="str">
        <f>+K8</f>
        <v>Argentino A</v>
      </c>
      <c r="H22" s="90">
        <v>12</v>
      </c>
      <c r="I22" s="83">
        <v>4</v>
      </c>
      <c r="J22" s="88">
        <v>10</v>
      </c>
      <c r="K22" s="261"/>
      <c r="L22" s="262"/>
    </row>
    <row r="23" spans="1:12" ht="21.75" thickBot="1" thickTop="1">
      <c r="A23" s="124">
        <v>10</v>
      </c>
      <c r="B23" s="125" t="s">
        <v>13</v>
      </c>
      <c r="C23" s="84">
        <v>9</v>
      </c>
      <c r="D23" s="161" t="str">
        <f>+L6</f>
        <v>Regatas B Vista A</v>
      </c>
      <c r="E23" s="90">
        <v>24</v>
      </c>
      <c r="F23" s="129" t="s">
        <v>6</v>
      </c>
      <c r="G23" s="160" t="str">
        <f>+L8</f>
        <v>C.U. de Quilmes A</v>
      </c>
      <c r="H23" s="114">
        <v>29</v>
      </c>
      <c r="I23" s="140">
        <v>5</v>
      </c>
      <c r="J23" s="128">
        <v>11</v>
      </c>
      <c r="K23" s="263"/>
      <c r="L23" s="264"/>
    </row>
    <row r="24" spans="1:12" ht="21.75" thickBot="1" thickTop="1">
      <c r="A24" s="93">
        <v>10</v>
      </c>
      <c r="B24" s="92" t="s">
        <v>37</v>
      </c>
      <c r="C24" s="19">
        <v>10</v>
      </c>
      <c r="D24" s="159" t="str">
        <f>+D7</f>
        <v>Monte Grande A</v>
      </c>
      <c r="E24" s="114">
        <v>31</v>
      </c>
      <c r="F24" s="76" t="s">
        <v>6</v>
      </c>
      <c r="G24" s="159" t="str">
        <f>+D8</f>
        <v>Lujan A</v>
      </c>
      <c r="H24" s="114">
        <v>12</v>
      </c>
      <c r="I24" s="85">
        <v>4</v>
      </c>
      <c r="J24" s="88">
        <v>4</v>
      </c>
      <c r="K24" s="259"/>
      <c r="L24" s="260"/>
    </row>
    <row r="25" spans="1:12" ht="21.75" thickBot="1" thickTop="1">
      <c r="A25" s="93">
        <v>10</v>
      </c>
      <c r="B25" s="92" t="s">
        <v>37</v>
      </c>
      <c r="C25" s="84">
        <v>11</v>
      </c>
      <c r="D25" s="159" t="str">
        <f>+I7</f>
        <v>U de la Plata A</v>
      </c>
      <c r="E25" s="90">
        <v>12</v>
      </c>
      <c r="F25" s="76" t="s">
        <v>6</v>
      </c>
      <c r="G25" s="159" t="str">
        <f>+I8</f>
        <v>Olivos A</v>
      </c>
      <c r="H25" s="90">
        <v>5</v>
      </c>
      <c r="I25" s="83">
        <v>2</v>
      </c>
      <c r="J25" s="88">
        <v>8</v>
      </c>
      <c r="K25" s="261"/>
      <c r="L25" s="262"/>
    </row>
    <row r="26" spans="1:12" ht="21.75" thickBot="1" thickTop="1">
      <c r="A26" s="93">
        <v>10</v>
      </c>
      <c r="B26" s="92" t="s">
        <v>37</v>
      </c>
      <c r="C26" s="19">
        <v>12</v>
      </c>
      <c r="D26" s="162" t="str">
        <f>M7</f>
        <v>Liceo Naval A</v>
      </c>
      <c r="E26" s="90">
        <v>28</v>
      </c>
      <c r="F26" s="156" t="s">
        <v>6</v>
      </c>
      <c r="G26" s="162" t="str">
        <f>M9</f>
        <v>Centro Naval A</v>
      </c>
      <c r="H26" s="90">
        <v>7</v>
      </c>
      <c r="I26" s="83">
        <v>3</v>
      </c>
      <c r="J26" s="88">
        <v>12</v>
      </c>
      <c r="K26" s="261"/>
      <c r="L26" s="262"/>
    </row>
    <row r="27" spans="1:12" ht="21.75" thickBot="1" thickTop="1">
      <c r="A27" s="91">
        <v>10</v>
      </c>
      <c r="B27" s="151" t="s">
        <v>37</v>
      </c>
      <c r="C27" s="84">
        <v>13</v>
      </c>
      <c r="D27" s="163" t="str">
        <f>M6</f>
        <v>Los Tilos A</v>
      </c>
      <c r="E27" s="90">
        <v>29</v>
      </c>
      <c r="F27" s="152" t="s">
        <v>6</v>
      </c>
      <c r="G27" s="163" t="str">
        <f>M8</f>
        <v>Mariano Moreno A</v>
      </c>
      <c r="H27" s="90">
        <v>5</v>
      </c>
      <c r="I27" s="157">
        <v>5</v>
      </c>
      <c r="J27" s="158">
        <v>12</v>
      </c>
      <c r="K27" s="261"/>
      <c r="L27" s="262"/>
    </row>
    <row r="28" spans="1:12" ht="21.75" thickBot="1" thickTop="1">
      <c r="A28" s="173">
        <v>10</v>
      </c>
      <c r="B28" s="174" t="s">
        <v>37</v>
      </c>
      <c r="C28" s="19">
        <v>14</v>
      </c>
      <c r="D28" s="177" t="str">
        <f>L7</f>
        <v>Lomas Athl. A</v>
      </c>
      <c r="E28" s="114">
        <v>35</v>
      </c>
      <c r="F28" s="176" t="s">
        <v>6</v>
      </c>
      <c r="G28" s="177" t="str">
        <f>L9</f>
        <v>San Albano A</v>
      </c>
      <c r="H28" s="114">
        <v>5</v>
      </c>
      <c r="I28" s="140">
        <v>1</v>
      </c>
      <c r="J28" s="128">
        <v>11</v>
      </c>
      <c r="K28" s="265"/>
      <c r="L28" s="266"/>
    </row>
    <row r="29" spans="1:12" ht="21.75" thickBot="1" thickTop="1">
      <c r="A29" s="93">
        <v>11</v>
      </c>
      <c r="B29" s="92" t="s">
        <v>83</v>
      </c>
      <c r="C29" s="84">
        <v>15</v>
      </c>
      <c r="D29" s="159" t="str">
        <f>+G6</f>
        <v>Newman A</v>
      </c>
      <c r="E29" s="90">
        <v>35</v>
      </c>
      <c r="F29" s="79" t="s">
        <v>6</v>
      </c>
      <c r="G29" s="159" t="str">
        <f>+G7</f>
        <v>Don Bosco A</v>
      </c>
      <c r="H29" s="90">
        <v>7</v>
      </c>
      <c r="I29" s="85">
        <v>1</v>
      </c>
      <c r="J29" s="88">
        <v>6</v>
      </c>
      <c r="K29" s="259"/>
      <c r="L29" s="260"/>
    </row>
    <row r="30" spans="1:12" ht="21.75" thickBot="1" thickTop="1">
      <c r="A30" s="93">
        <v>11</v>
      </c>
      <c r="B30" s="92" t="s">
        <v>83</v>
      </c>
      <c r="C30" s="19">
        <v>16</v>
      </c>
      <c r="D30" s="159" t="str">
        <f>+F7</f>
        <v>San Andres A</v>
      </c>
      <c r="E30" s="90">
        <v>12</v>
      </c>
      <c r="F30" s="76" t="s">
        <v>6</v>
      </c>
      <c r="G30" s="159" t="str">
        <f>+F8</f>
        <v>Virreyes A</v>
      </c>
      <c r="H30" s="90">
        <v>33</v>
      </c>
      <c r="I30" s="83">
        <v>2</v>
      </c>
      <c r="J30" s="88">
        <v>5</v>
      </c>
      <c r="K30" s="261"/>
      <c r="L30" s="262"/>
    </row>
    <row r="31" spans="1:12" ht="21.75" thickBot="1" thickTop="1">
      <c r="A31" s="93">
        <v>11</v>
      </c>
      <c r="B31" s="92" t="s">
        <v>83</v>
      </c>
      <c r="C31" s="84">
        <v>17</v>
      </c>
      <c r="D31" s="159" t="str">
        <f>+J7</f>
        <v>SIC C</v>
      </c>
      <c r="E31" s="90">
        <v>29</v>
      </c>
      <c r="F31" s="76" t="s">
        <v>6</v>
      </c>
      <c r="G31" s="159" t="str">
        <f>+J8</f>
        <v>Los Matreros A</v>
      </c>
      <c r="H31" s="90">
        <v>5</v>
      </c>
      <c r="I31" s="83">
        <v>3</v>
      </c>
      <c r="J31" s="88">
        <v>9</v>
      </c>
      <c r="K31" s="261"/>
      <c r="L31" s="262"/>
    </row>
    <row r="32" spans="1:12" ht="21.75" thickBot="1" thickTop="1">
      <c r="A32" s="124">
        <v>11</v>
      </c>
      <c r="B32" s="125" t="s">
        <v>83</v>
      </c>
      <c r="C32" s="19">
        <v>18</v>
      </c>
      <c r="D32" s="160" t="str">
        <f>+A7</f>
        <v>G y Esgrima A</v>
      </c>
      <c r="E32" s="90">
        <v>26</v>
      </c>
      <c r="F32" s="126" t="s">
        <v>6</v>
      </c>
      <c r="G32" s="160" t="str">
        <f>+A8</f>
        <v>Manuel Belgrano A</v>
      </c>
      <c r="H32" s="90">
        <v>7</v>
      </c>
      <c r="I32" s="127">
        <v>4</v>
      </c>
      <c r="J32" s="128">
        <v>1</v>
      </c>
      <c r="K32" s="263"/>
      <c r="L32" s="264"/>
    </row>
    <row r="33" spans="1:12" ht="21.75" thickBot="1" thickTop="1">
      <c r="A33" s="213">
        <v>11</v>
      </c>
      <c r="B33" s="206" t="s">
        <v>83</v>
      </c>
      <c r="C33" s="207">
        <v>18</v>
      </c>
      <c r="D33" s="208" t="s">
        <v>74</v>
      </c>
      <c r="E33" s="209">
        <v>7</v>
      </c>
      <c r="F33" s="210" t="s">
        <v>6</v>
      </c>
      <c r="G33" s="208" t="s">
        <v>127</v>
      </c>
      <c r="H33" s="209">
        <v>38</v>
      </c>
      <c r="I33" s="211">
        <v>5</v>
      </c>
      <c r="J33" s="212">
        <v>10</v>
      </c>
      <c r="K33" s="240"/>
      <c r="L33" s="241"/>
    </row>
    <row r="34" spans="1:12" ht="21.75" thickBot="1" thickTop="1">
      <c r="A34" s="93">
        <v>11</v>
      </c>
      <c r="B34" s="92" t="s">
        <v>38</v>
      </c>
      <c r="C34" s="84">
        <v>19</v>
      </c>
      <c r="D34" s="159" t="str">
        <f>+B6</f>
        <v>CUBA A</v>
      </c>
      <c r="E34" s="90">
        <v>24</v>
      </c>
      <c r="F34" s="76" t="s">
        <v>6</v>
      </c>
      <c r="G34" s="159" t="str">
        <f>+B7</f>
        <v>Champagnat A</v>
      </c>
      <c r="H34" s="90">
        <v>12</v>
      </c>
      <c r="I34" s="85">
        <v>1</v>
      </c>
      <c r="J34" s="88">
        <v>2</v>
      </c>
      <c r="K34" s="259"/>
      <c r="L34" s="260"/>
    </row>
    <row r="35" spans="1:12" ht="21.75" thickBot="1" thickTop="1">
      <c r="A35" s="93">
        <v>11</v>
      </c>
      <c r="B35" s="92" t="s">
        <v>38</v>
      </c>
      <c r="C35" s="19">
        <v>20</v>
      </c>
      <c r="D35" s="159" t="str">
        <f>+H6</f>
        <v>Belgrano Athl. A</v>
      </c>
      <c r="E35" s="90">
        <v>28</v>
      </c>
      <c r="F35" s="79" t="s">
        <v>6</v>
      </c>
      <c r="G35" s="159" t="str">
        <f>+H7</f>
        <v>Pucara A</v>
      </c>
      <c r="H35" s="90">
        <v>19</v>
      </c>
      <c r="I35" s="83">
        <v>2</v>
      </c>
      <c r="J35" s="88">
        <v>7</v>
      </c>
      <c r="K35" s="261"/>
      <c r="L35" s="262"/>
    </row>
    <row r="36" spans="1:12" ht="21.75" thickBot="1" thickTop="1">
      <c r="A36" s="93">
        <v>11</v>
      </c>
      <c r="B36" s="92" t="s">
        <v>38</v>
      </c>
      <c r="C36" s="84">
        <v>21</v>
      </c>
      <c r="D36" s="159" t="str">
        <f>+C6</f>
        <v>Alumni A</v>
      </c>
      <c r="E36" s="90">
        <v>48</v>
      </c>
      <c r="F36" s="76" t="s">
        <v>6</v>
      </c>
      <c r="G36" s="159" t="str">
        <f>+C7</f>
        <v>San Cirano A</v>
      </c>
      <c r="H36" s="90">
        <v>0</v>
      </c>
      <c r="I36" s="83">
        <v>3</v>
      </c>
      <c r="J36" s="88">
        <v>3</v>
      </c>
      <c r="K36" s="261"/>
      <c r="L36" s="262"/>
    </row>
    <row r="37" spans="1:12" ht="21.75" thickBot="1" thickTop="1">
      <c r="A37" s="93">
        <v>11</v>
      </c>
      <c r="B37" s="92" t="s">
        <v>38</v>
      </c>
      <c r="C37" s="19">
        <v>22</v>
      </c>
      <c r="D37" s="159" t="str">
        <f>+K6</f>
        <v>Hindu A</v>
      </c>
      <c r="E37" s="90">
        <v>33</v>
      </c>
      <c r="F37" s="76" t="s">
        <v>6</v>
      </c>
      <c r="G37" s="159" t="str">
        <f>+K7</f>
        <v>A.D. Francesa A</v>
      </c>
      <c r="H37" s="90">
        <v>17</v>
      </c>
      <c r="I37" s="102">
        <v>4</v>
      </c>
      <c r="J37" s="88">
        <v>10</v>
      </c>
      <c r="K37" s="261"/>
      <c r="L37" s="262"/>
    </row>
    <row r="38" spans="1:12" ht="21.75" thickBot="1" thickTop="1">
      <c r="A38" s="124">
        <v>11</v>
      </c>
      <c r="B38" s="125" t="s">
        <v>38</v>
      </c>
      <c r="C38" s="84">
        <v>23</v>
      </c>
      <c r="D38" s="164" t="str">
        <f>+L7</f>
        <v>Lomas Athl. A</v>
      </c>
      <c r="E38" s="90">
        <v>33</v>
      </c>
      <c r="F38" s="129" t="s">
        <v>6</v>
      </c>
      <c r="G38" s="164" t="str">
        <f>+L8</f>
        <v>C.U. de Quilmes A</v>
      </c>
      <c r="H38" s="90">
        <v>5</v>
      </c>
      <c r="I38" s="127">
        <v>5</v>
      </c>
      <c r="J38" s="128">
        <v>11</v>
      </c>
      <c r="K38" s="263"/>
      <c r="L38" s="264"/>
    </row>
    <row r="39" spans="1:12" ht="21.75" thickBot="1" thickTop="1">
      <c r="A39" s="93">
        <v>11</v>
      </c>
      <c r="B39" s="92" t="s">
        <v>18</v>
      </c>
      <c r="C39" s="19">
        <v>24</v>
      </c>
      <c r="D39" s="159" t="str">
        <f>+D6</f>
        <v>Curupayti A</v>
      </c>
      <c r="E39" s="114">
        <v>24</v>
      </c>
      <c r="F39" s="76" t="s">
        <v>6</v>
      </c>
      <c r="G39" s="159" t="str">
        <f>+D7</f>
        <v>Monte Grande A</v>
      </c>
      <c r="H39" s="114">
        <v>0</v>
      </c>
      <c r="I39" s="85">
        <v>4</v>
      </c>
      <c r="J39" s="88">
        <v>4</v>
      </c>
      <c r="K39" s="259"/>
      <c r="L39" s="260"/>
    </row>
    <row r="40" spans="1:12" ht="21.75" thickBot="1" thickTop="1">
      <c r="A40" s="93">
        <v>11</v>
      </c>
      <c r="B40" s="92" t="s">
        <v>18</v>
      </c>
      <c r="C40" s="84">
        <v>25</v>
      </c>
      <c r="D40" s="159" t="str">
        <f>+I6</f>
        <v>CASI A</v>
      </c>
      <c r="E40" s="90">
        <v>31</v>
      </c>
      <c r="F40" s="79" t="s">
        <v>6</v>
      </c>
      <c r="G40" s="159" t="str">
        <f>+I7</f>
        <v>U de la Plata A</v>
      </c>
      <c r="H40" s="90">
        <v>5</v>
      </c>
      <c r="I40" s="83">
        <v>2</v>
      </c>
      <c r="J40" s="88">
        <v>8</v>
      </c>
      <c r="K40" s="261"/>
      <c r="L40" s="262"/>
    </row>
    <row r="41" spans="1:12" ht="21.75" thickBot="1" thickTop="1">
      <c r="A41" s="93">
        <v>11</v>
      </c>
      <c r="B41" s="92" t="s">
        <v>18</v>
      </c>
      <c r="C41" s="19">
        <v>26</v>
      </c>
      <c r="D41" s="159" t="str">
        <f>M6</f>
        <v>Los Tilos A</v>
      </c>
      <c r="E41" s="90">
        <v>15</v>
      </c>
      <c r="F41" s="79" t="s">
        <v>6</v>
      </c>
      <c r="G41" s="159" t="str">
        <f>M9</f>
        <v>Centro Naval A</v>
      </c>
      <c r="H41" s="90">
        <v>22</v>
      </c>
      <c r="I41" s="83">
        <v>3</v>
      </c>
      <c r="J41" s="88">
        <v>12</v>
      </c>
      <c r="K41" s="261"/>
      <c r="L41" s="262"/>
    </row>
    <row r="42" spans="1:12" ht="21.75" thickBot="1" thickTop="1">
      <c r="A42" s="93">
        <v>11</v>
      </c>
      <c r="B42" s="92" t="s">
        <v>18</v>
      </c>
      <c r="C42" s="84">
        <v>27</v>
      </c>
      <c r="D42" s="165" t="str">
        <f>M7</f>
        <v>Liceo Naval A</v>
      </c>
      <c r="E42" s="90">
        <v>51</v>
      </c>
      <c r="F42" s="152" t="s">
        <v>6</v>
      </c>
      <c r="G42" s="166" t="str">
        <f>M8</f>
        <v>Mariano Moreno A</v>
      </c>
      <c r="H42" s="90">
        <v>7</v>
      </c>
      <c r="I42" s="83">
        <v>5</v>
      </c>
      <c r="J42" s="88">
        <v>12</v>
      </c>
      <c r="K42" s="261"/>
      <c r="L42" s="262"/>
    </row>
    <row r="43" spans="1:12" ht="21.75" thickBot="1" thickTop="1">
      <c r="A43" s="173">
        <v>11</v>
      </c>
      <c r="B43" s="174" t="s">
        <v>18</v>
      </c>
      <c r="C43" s="19">
        <v>28</v>
      </c>
      <c r="D43" s="175" t="str">
        <f>L6</f>
        <v>Regatas B Vista A</v>
      </c>
      <c r="E43" s="90">
        <v>19</v>
      </c>
      <c r="F43" s="176" t="s">
        <v>6</v>
      </c>
      <c r="G43" s="177" t="str">
        <f>L9</f>
        <v>San Albano A</v>
      </c>
      <c r="H43" s="90">
        <v>5</v>
      </c>
      <c r="I43" s="127">
        <v>1</v>
      </c>
      <c r="J43" s="128">
        <v>11</v>
      </c>
      <c r="K43" s="263"/>
      <c r="L43" s="264"/>
    </row>
    <row r="44" spans="1:12" ht="21.75" thickBot="1" thickTop="1">
      <c r="A44" s="93">
        <v>12</v>
      </c>
      <c r="B44" s="92" t="s">
        <v>13</v>
      </c>
      <c r="C44" s="84">
        <v>29</v>
      </c>
      <c r="D44" s="159" t="str">
        <f>+G6</f>
        <v>Newman A</v>
      </c>
      <c r="E44" s="114">
        <v>26</v>
      </c>
      <c r="F44" s="79" t="s">
        <v>6</v>
      </c>
      <c r="G44" s="159" t="str">
        <f>+G8</f>
        <v>San Martin A</v>
      </c>
      <c r="H44" s="114">
        <v>5</v>
      </c>
      <c r="I44" s="85">
        <v>1</v>
      </c>
      <c r="J44" s="88">
        <v>6</v>
      </c>
      <c r="K44" s="259"/>
      <c r="L44" s="260"/>
    </row>
    <row r="45" spans="1:12" ht="21.75" thickBot="1" thickTop="1">
      <c r="A45" s="93">
        <v>12</v>
      </c>
      <c r="B45" s="92" t="s">
        <v>13</v>
      </c>
      <c r="C45" s="19">
        <v>30</v>
      </c>
      <c r="D45" s="159" t="str">
        <f>+F6</f>
        <v>San Luis A</v>
      </c>
      <c r="E45" s="90">
        <v>28</v>
      </c>
      <c r="F45" s="79" t="s">
        <v>6</v>
      </c>
      <c r="G45" s="159" t="str">
        <f>+F7</f>
        <v>San Andres A</v>
      </c>
      <c r="H45" s="90">
        <v>12</v>
      </c>
      <c r="I45" s="83">
        <v>2</v>
      </c>
      <c r="J45" s="88">
        <v>5</v>
      </c>
      <c r="K45" s="261"/>
      <c r="L45" s="262"/>
    </row>
    <row r="46" spans="1:12" ht="21.75" thickBot="1" thickTop="1">
      <c r="A46" s="93">
        <v>12</v>
      </c>
      <c r="B46" s="92" t="s">
        <v>13</v>
      </c>
      <c r="C46" s="84">
        <v>31</v>
      </c>
      <c r="D46" s="159" t="str">
        <f>+J6</f>
        <v>La Plata A</v>
      </c>
      <c r="E46" s="90">
        <v>38</v>
      </c>
      <c r="F46" s="76" t="s">
        <v>6</v>
      </c>
      <c r="G46" s="159" t="str">
        <f>+J8</f>
        <v>Los Matreros A</v>
      </c>
      <c r="H46" s="90">
        <v>12</v>
      </c>
      <c r="I46" s="83">
        <v>3</v>
      </c>
      <c r="J46" s="88">
        <v>9</v>
      </c>
      <c r="K46" s="261"/>
      <c r="L46" s="262"/>
    </row>
    <row r="47" spans="1:12" ht="21.75" thickBot="1" thickTop="1">
      <c r="A47" s="124">
        <v>12</v>
      </c>
      <c r="B47" s="125" t="s">
        <v>13</v>
      </c>
      <c r="C47" s="19">
        <v>32</v>
      </c>
      <c r="D47" s="160" t="str">
        <f>+A6</f>
        <v>SIC A</v>
      </c>
      <c r="E47" s="90">
        <v>12</v>
      </c>
      <c r="F47" s="126" t="s">
        <v>6</v>
      </c>
      <c r="G47" s="160" t="str">
        <f>+A7</f>
        <v>G y Esgrima A</v>
      </c>
      <c r="H47" s="90">
        <v>15</v>
      </c>
      <c r="I47" s="127">
        <v>4</v>
      </c>
      <c r="J47" s="128">
        <v>1</v>
      </c>
      <c r="K47" s="263"/>
      <c r="L47" s="264"/>
    </row>
    <row r="48" spans="1:12" ht="21.75" thickBot="1" thickTop="1">
      <c r="A48" s="213">
        <v>12</v>
      </c>
      <c r="B48" s="206" t="s">
        <v>13</v>
      </c>
      <c r="C48" s="207">
        <v>32</v>
      </c>
      <c r="D48" s="208" t="s">
        <v>62</v>
      </c>
      <c r="E48" s="209">
        <v>10</v>
      </c>
      <c r="F48" s="210" t="s">
        <v>6</v>
      </c>
      <c r="G48" s="208" t="s">
        <v>127</v>
      </c>
      <c r="H48" s="209">
        <v>19</v>
      </c>
      <c r="I48" s="211">
        <v>5</v>
      </c>
      <c r="J48" s="212">
        <v>10</v>
      </c>
      <c r="K48" s="240"/>
      <c r="L48" s="241"/>
    </row>
    <row r="49" spans="1:12" ht="21.75" thickBot="1" thickTop="1">
      <c r="A49" s="93">
        <v>12</v>
      </c>
      <c r="B49" s="92" t="s">
        <v>37</v>
      </c>
      <c r="C49" s="84">
        <v>33</v>
      </c>
      <c r="D49" s="159" t="str">
        <f>+B6</f>
        <v>CUBA A</v>
      </c>
      <c r="E49" s="90">
        <v>26</v>
      </c>
      <c r="F49" s="76" t="s">
        <v>6</v>
      </c>
      <c r="G49" s="159" t="str">
        <f>+B8</f>
        <v>Liceo Militar A</v>
      </c>
      <c r="H49" s="90">
        <v>7</v>
      </c>
      <c r="I49" s="85">
        <v>1</v>
      </c>
      <c r="J49" s="88">
        <v>2</v>
      </c>
      <c r="K49" s="259"/>
      <c r="L49" s="260"/>
    </row>
    <row r="50" spans="1:12" ht="21.75" thickBot="1" thickTop="1">
      <c r="A50" s="93">
        <v>12</v>
      </c>
      <c r="B50" s="92" t="s">
        <v>37</v>
      </c>
      <c r="C50" s="19">
        <v>34</v>
      </c>
      <c r="D50" s="162" t="str">
        <f>+H6</f>
        <v>Belgrano Athl. A</v>
      </c>
      <c r="E50" s="90">
        <v>24</v>
      </c>
      <c r="F50" s="3" t="s">
        <v>6</v>
      </c>
      <c r="G50" s="167" t="str">
        <f>H8</f>
        <v>Buenos Aires A</v>
      </c>
      <c r="H50" s="90">
        <v>5</v>
      </c>
      <c r="I50" s="83">
        <v>2</v>
      </c>
      <c r="J50" s="88">
        <v>7</v>
      </c>
      <c r="K50" s="261"/>
      <c r="L50" s="262"/>
    </row>
    <row r="51" spans="1:12" ht="21.75" thickBot="1" thickTop="1">
      <c r="A51" s="93">
        <v>12</v>
      </c>
      <c r="B51" s="92" t="s">
        <v>37</v>
      </c>
      <c r="C51" s="84">
        <v>35</v>
      </c>
      <c r="D51" s="159" t="str">
        <f>+C6</f>
        <v>Alumni A</v>
      </c>
      <c r="E51" s="90">
        <v>38</v>
      </c>
      <c r="F51" s="76" t="s">
        <v>6</v>
      </c>
      <c r="G51" s="159" t="str">
        <f>+C8</f>
        <v>Bco Hipotecario A</v>
      </c>
      <c r="H51" s="90">
        <v>12</v>
      </c>
      <c r="I51" s="83">
        <v>3</v>
      </c>
      <c r="J51" s="88">
        <v>3</v>
      </c>
      <c r="K51" s="261"/>
      <c r="L51" s="262"/>
    </row>
    <row r="52" spans="1:12" ht="21.75" thickBot="1" thickTop="1">
      <c r="A52" s="93">
        <v>12</v>
      </c>
      <c r="B52" s="92" t="s">
        <v>37</v>
      </c>
      <c r="C52" s="19">
        <v>36</v>
      </c>
      <c r="D52" s="159" t="str">
        <f>+K7</f>
        <v>A.D. Francesa A</v>
      </c>
      <c r="E52" s="90">
        <v>31</v>
      </c>
      <c r="F52" s="76" t="s">
        <v>6</v>
      </c>
      <c r="G52" s="159" t="str">
        <f>+K8</f>
        <v>Argentino A</v>
      </c>
      <c r="H52" s="90">
        <v>7</v>
      </c>
      <c r="I52" s="83">
        <v>4</v>
      </c>
      <c r="J52" s="88">
        <v>10</v>
      </c>
      <c r="K52" s="261"/>
      <c r="L52" s="262"/>
    </row>
    <row r="53" spans="1:12" ht="21.75" thickBot="1" thickTop="1">
      <c r="A53" s="124">
        <v>12</v>
      </c>
      <c r="B53" s="125" t="s">
        <v>37</v>
      </c>
      <c r="C53" s="84">
        <v>37</v>
      </c>
      <c r="D53" s="160" t="str">
        <f>+L6</f>
        <v>Regatas B Vista A</v>
      </c>
      <c r="E53" s="90">
        <v>12</v>
      </c>
      <c r="F53" s="129" t="s">
        <v>6</v>
      </c>
      <c r="G53" s="160" t="str">
        <f>+L7</f>
        <v>Lomas Athl. A</v>
      </c>
      <c r="H53" s="90">
        <v>24</v>
      </c>
      <c r="I53" s="127">
        <v>5</v>
      </c>
      <c r="J53" s="128">
        <v>11</v>
      </c>
      <c r="K53" s="263"/>
      <c r="L53" s="264"/>
    </row>
    <row r="54" spans="1:12" ht="21.75" thickBot="1" thickTop="1">
      <c r="A54" s="93">
        <v>13</v>
      </c>
      <c r="B54" s="92" t="s">
        <v>7</v>
      </c>
      <c r="C54" s="19">
        <v>38</v>
      </c>
      <c r="D54" s="159" t="str">
        <f>+D6</f>
        <v>Curupayti A</v>
      </c>
      <c r="E54" s="90">
        <v>29</v>
      </c>
      <c r="F54" s="76" t="s">
        <v>6</v>
      </c>
      <c r="G54" s="159" t="str">
        <f>+D8</f>
        <v>Lujan A</v>
      </c>
      <c r="H54" s="114">
        <v>5</v>
      </c>
      <c r="I54" s="85">
        <v>4</v>
      </c>
      <c r="J54" s="88">
        <v>4</v>
      </c>
      <c r="K54" s="259"/>
      <c r="L54" s="260"/>
    </row>
    <row r="55" spans="1:12" ht="21.75" thickBot="1" thickTop="1">
      <c r="A55" s="93">
        <v>13</v>
      </c>
      <c r="B55" s="92" t="s">
        <v>7</v>
      </c>
      <c r="C55" s="84">
        <v>39</v>
      </c>
      <c r="D55" s="162" t="str">
        <f>+I6</f>
        <v>CASI A</v>
      </c>
      <c r="E55" s="90">
        <v>34</v>
      </c>
      <c r="F55" s="3" t="s">
        <v>6</v>
      </c>
      <c r="G55" s="162" t="str">
        <f>+I8</f>
        <v>Olivos A</v>
      </c>
      <c r="H55" s="90">
        <v>10</v>
      </c>
      <c r="I55" s="83">
        <v>2</v>
      </c>
      <c r="J55" s="88">
        <v>8</v>
      </c>
      <c r="K55" s="261"/>
      <c r="L55" s="262"/>
    </row>
    <row r="56" spans="1:12" ht="21.75" thickBot="1" thickTop="1">
      <c r="A56" s="93">
        <v>13</v>
      </c>
      <c r="B56" s="92" t="s">
        <v>7</v>
      </c>
      <c r="C56" s="19">
        <v>40</v>
      </c>
      <c r="D56" s="162" t="str">
        <f>M8</f>
        <v>Mariano Moreno A</v>
      </c>
      <c r="E56" s="90">
        <v>21</v>
      </c>
      <c r="F56" s="156" t="s">
        <v>6</v>
      </c>
      <c r="G56" s="162" t="str">
        <f>M9</f>
        <v>Centro Naval A</v>
      </c>
      <c r="H56" s="90">
        <v>7</v>
      </c>
      <c r="I56" s="83">
        <v>3</v>
      </c>
      <c r="J56" s="88">
        <v>12</v>
      </c>
      <c r="K56" s="261"/>
      <c r="L56" s="262"/>
    </row>
    <row r="57" spans="1:12" ht="21.75" thickBot="1" thickTop="1">
      <c r="A57" s="93">
        <v>13</v>
      </c>
      <c r="B57" s="92" t="s">
        <v>7</v>
      </c>
      <c r="C57" s="84">
        <v>41</v>
      </c>
      <c r="D57" s="159" t="str">
        <f>M6</f>
        <v>Los Tilos A</v>
      </c>
      <c r="E57" s="90">
        <v>0</v>
      </c>
      <c r="F57" s="79" t="s">
        <v>6</v>
      </c>
      <c r="G57" s="159" t="str">
        <f>M7</f>
        <v>Liceo Naval A</v>
      </c>
      <c r="H57" s="101">
        <v>38</v>
      </c>
      <c r="I57" s="102">
        <v>5</v>
      </c>
      <c r="J57" s="88">
        <v>12</v>
      </c>
      <c r="K57" s="267"/>
      <c r="L57" s="268"/>
    </row>
    <row r="58" spans="1:12" ht="21.75" thickBot="1" thickTop="1">
      <c r="A58" s="169">
        <v>13</v>
      </c>
      <c r="B58" s="170" t="s">
        <v>7</v>
      </c>
      <c r="C58" s="19">
        <v>42</v>
      </c>
      <c r="D58" s="171" t="str">
        <f>L8</f>
        <v>C.U. de Quilmes A</v>
      </c>
      <c r="E58" s="101">
        <v>26</v>
      </c>
      <c r="F58" s="172" t="s">
        <v>6</v>
      </c>
      <c r="G58" s="171" t="str">
        <f>L9</f>
        <v>San Albano A</v>
      </c>
      <c r="H58" s="101">
        <v>17</v>
      </c>
      <c r="I58" s="102">
        <v>1</v>
      </c>
      <c r="J58" s="103">
        <v>11</v>
      </c>
      <c r="K58" s="267"/>
      <c r="L58" s="268"/>
    </row>
    <row r="59" spans="1:12" ht="18.75" thickBot="1">
      <c r="A59" s="269" t="s">
        <v>44</v>
      </c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71"/>
    </row>
    <row r="60" spans="1:12" ht="21" thickBot="1">
      <c r="A60" s="94" t="s">
        <v>8</v>
      </c>
      <c r="B60" s="92" t="s">
        <v>7</v>
      </c>
      <c r="C60" s="24">
        <v>43</v>
      </c>
      <c r="D60" s="115" t="s">
        <v>56</v>
      </c>
      <c r="E60" s="114">
        <v>31</v>
      </c>
      <c r="F60" s="84" t="s">
        <v>6</v>
      </c>
      <c r="G60" s="116" t="s">
        <v>69</v>
      </c>
      <c r="H60" s="114">
        <v>23</v>
      </c>
      <c r="I60" s="85">
        <v>1</v>
      </c>
      <c r="J60" s="88" t="s">
        <v>90</v>
      </c>
      <c r="K60" s="272"/>
      <c r="L60" s="273"/>
    </row>
    <row r="61" spans="1:12" ht="21.75" thickBot="1" thickTop="1">
      <c r="A61" s="130" t="s">
        <v>8</v>
      </c>
      <c r="B61" s="125" t="s">
        <v>7</v>
      </c>
      <c r="C61" s="131">
        <v>44</v>
      </c>
      <c r="D61" s="132" t="s">
        <v>114</v>
      </c>
      <c r="E61" s="90">
        <v>26</v>
      </c>
      <c r="F61" s="133" t="s">
        <v>6</v>
      </c>
      <c r="G61" s="134" t="s">
        <v>127</v>
      </c>
      <c r="H61" s="90">
        <v>27</v>
      </c>
      <c r="I61" s="127">
        <v>2</v>
      </c>
      <c r="J61" s="128" t="s">
        <v>91</v>
      </c>
      <c r="K61" s="257"/>
      <c r="L61" s="258"/>
    </row>
    <row r="62" spans="1:12" ht="21.75" thickBot="1" thickTop="1">
      <c r="A62" s="95" t="s">
        <v>8</v>
      </c>
      <c r="B62" s="96" t="s">
        <v>13</v>
      </c>
      <c r="C62" s="24">
        <v>45</v>
      </c>
      <c r="D62" s="115" t="s">
        <v>61</v>
      </c>
      <c r="E62" s="114">
        <v>19</v>
      </c>
      <c r="F62" s="84" t="s">
        <v>6</v>
      </c>
      <c r="G62" s="116" t="s">
        <v>116</v>
      </c>
      <c r="H62" s="114">
        <v>0</v>
      </c>
      <c r="I62" s="85">
        <v>1</v>
      </c>
      <c r="J62" s="88" t="s">
        <v>92</v>
      </c>
      <c r="K62" s="272"/>
      <c r="L62" s="273"/>
    </row>
    <row r="63" spans="1:12" ht="21.75" thickBot="1" thickTop="1">
      <c r="A63" s="130" t="s">
        <v>8</v>
      </c>
      <c r="B63" s="135" t="s">
        <v>13</v>
      </c>
      <c r="C63" s="131">
        <v>46</v>
      </c>
      <c r="D63" s="132" t="s">
        <v>63</v>
      </c>
      <c r="E63" s="90">
        <v>12</v>
      </c>
      <c r="F63" s="133" t="s">
        <v>6</v>
      </c>
      <c r="G63" s="134" t="s">
        <v>64</v>
      </c>
      <c r="H63" s="90">
        <v>10</v>
      </c>
      <c r="I63" s="127">
        <v>2</v>
      </c>
      <c r="J63" s="128" t="s">
        <v>93</v>
      </c>
      <c r="K63" s="257"/>
      <c r="L63" s="258"/>
    </row>
    <row r="64" spans="1:12" ht="21.75" thickBot="1" thickTop="1">
      <c r="A64" s="94" t="s">
        <v>8</v>
      </c>
      <c r="B64" s="97" t="s">
        <v>18</v>
      </c>
      <c r="C64" s="24">
        <v>47</v>
      </c>
      <c r="D64" s="117" t="s">
        <v>117</v>
      </c>
      <c r="E64" s="114">
        <v>32</v>
      </c>
      <c r="F64" s="84" t="s">
        <v>6</v>
      </c>
      <c r="G64" s="116" t="s">
        <v>69</v>
      </c>
      <c r="H64" s="114">
        <v>0</v>
      </c>
      <c r="I64" s="85">
        <v>1</v>
      </c>
      <c r="J64" s="88" t="s">
        <v>90</v>
      </c>
      <c r="K64" s="272"/>
      <c r="L64" s="273"/>
    </row>
    <row r="65" spans="1:12" ht="21.75" thickBot="1" thickTop="1">
      <c r="A65" s="130" t="s">
        <v>8</v>
      </c>
      <c r="B65" s="136" t="s">
        <v>18</v>
      </c>
      <c r="C65" s="131">
        <v>48</v>
      </c>
      <c r="D65" s="132" t="s">
        <v>60</v>
      </c>
      <c r="E65" s="90">
        <v>19</v>
      </c>
      <c r="F65" s="133" t="s">
        <v>6</v>
      </c>
      <c r="G65" s="134" t="s">
        <v>127</v>
      </c>
      <c r="H65" s="90">
        <v>12</v>
      </c>
      <c r="I65" s="127">
        <v>2</v>
      </c>
      <c r="J65" s="128" t="s">
        <v>91</v>
      </c>
      <c r="K65" s="257"/>
      <c r="L65" s="258"/>
    </row>
    <row r="66" spans="1:12" ht="21.75" thickBot="1" thickTop="1">
      <c r="A66" s="95" t="s">
        <v>9</v>
      </c>
      <c r="B66" s="98" t="s">
        <v>83</v>
      </c>
      <c r="C66" s="24">
        <v>49</v>
      </c>
      <c r="D66" s="115" t="s">
        <v>59</v>
      </c>
      <c r="E66" s="114">
        <v>26</v>
      </c>
      <c r="F66" s="84" t="s">
        <v>6</v>
      </c>
      <c r="G66" s="116" t="s">
        <v>116</v>
      </c>
      <c r="H66" s="114">
        <v>19</v>
      </c>
      <c r="I66" s="85">
        <v>1</v>
      </c>
      <c r="J66" s="88" t="s">
        <v>92</v>
      </c>
      <c r="K66" s="272"/>
      <c r="L66" s="273"/>
    </row>
    <row r="67" spans="1:12" ht="21.75" thickBot="1" thickTop="1">
      <c r="A67" s="130" t="s">
        <v>9</v>
      </c>
      <c r="B67" s="136" t="s">
        <v>83</v>
      </c>
      <c r="C67" s="131">
        <v>50</v>
      </c>
      <c r="D67" s="132" t="s">
        <v>58</v>
      </c>
      <c r="E67" s="90">
        <v>33</v>
      </c>
      <c r="F67" s="133" t="s">
        <v>6</v>
      </c>
      <c r="G67" s="134" t="s">
        <v>64</v>
      </c>
      <c r="H67" s="90">
        <v>5</v>
      </c>
      <c r="I67" s="127">
        <v>2</v>
      </c>
      <c r="J67" s="128" t="s">
        <v>93</v>
      </c>
      <c r="K67" s="257"/>
      <c r="L67" s="258"/>
    </row>
    <row r="68" spans="1:12" ht="21.75" thickBot="1" thickTop="1">
      <c r="A68" s="94" t="s">
        <v>9</v>
      </c>
      <c r="B68" s="97" t="s">
        <v>37</v>
      </c>
      <c r="C68" s="24">
        <v>51</v>
      </c>
      <c r="D68" s="115" t="s">
        <v>117</v>
      </c>
      <c r="E68" s="114">
        <v>19</v>
      </c>
      <c r="F68" s="84" t="s">
        <v>6</v>
      </c>
      <c r="G68" s="116" t="s">
        <v>56</v>
      </c>
      <c r="H68" s="114">
        <v>29</v>
      </c>
      <c r="I68" s="85">
        <v>1</v>
      </c>
      <c r="J68" s="88" t="s">
        <v>90</v>
      </c>
      <c r="K68" s="272"/>
      <c r="L68" s="273"/>
    </row>
    <row r="69" spans="1:12" ht="21.75" thickBot="1" thickTop="1">
      <c r="A69" s="130" t="s">
        <v>9</v>
      </c>
      <c r="B69" s="136" t="s">
        <v>37</v>
      </c>
      <c r="C69" s="131">
        <v>52</v>
      </c>
      <c r="D69" s="132" t="s">
        <v>60</v>
      </c>
      <c r="E69" s="90">
        <v>21</v>
      </c>
      <c r="F69" s="133" t="s">
        <v>6</v>
      </c>
      <c r="G69" s="134" t="s">
        <v>114</v>
      </c>
      <c r="H69" s="90">
        <v>19</v>
      </c>
      <c r="I69" s="127">
        <v>2</v>
      </c>
      <c r="J69" s="128" t="s">
        <v>91</v>
      </c>
      <c r="K69" s="257"/>
      <c r="L69" s="258"/>
    </row>
    <row r="70" spans="1:12" ht="21.75" thickBot="1" thickTop="1">
      <c r="A70" s="130" t="s">
        <v>10</v>
      </c>
      <c r="B70" s="136" t="s">
        <v>7</v>
      </c>
      <c r="C70" s="24">
        <v>53</v>
      </c>
      <c r="D70" s="137" t="s">
        <v>59</v>
      </c>
      <c r="E70" s="114">
        <v>12</v>
      </c>
      <c r="F70" s="138" t="s">
        <v>6</v>
      </c>
      <c r="G70" s="139" t="s">
        <v>61</v>
      </c>
      <c r="H70" s="114">
        <v>33</v>
      </c>
      <c r="I70" s="140">
        <v>1</v>
      </c>
      <c r="J70" s="128" t="s">
        <v>92</v>
      </c>
      <c r="K70" s="274"/>
      <c r="L70" s="275"/>
    </row>
    <row r="71" spans="1:12" ht="21.75" thickBot="1" thickTop="1">
      <c r="A71" s="130" t="s">
        <v>10</v>
      </c>
      <c r="B71" s="136" t="s">
        <v>7</v>
      </c>
      <c r="C71" s="131">
        <v>54</v>
      </c>
      <c r="D71" s="137" t="s">
        <v>58</v>
      </c>
      <c r="E71" s="114">
        <v>14</v>
      </c>
      <c r="F71" s="138" t="s">
        <v>6</v>
      </c>
      <c r="G71" s="139" t="s">
        <v>63</v>
      </c>
      <c r="H71" s="114">
        <v>26</v>
      </c>
      <c r="I71" s="140">
        <v>2</v>
      </c>
      <c r="J71" s="128" t="s">
        <v>93</v>
      </c>
      <c r="K71" s="274"/>
      <c r="L71" s="275"/>
    </row>
    <row r="72" spans="1:12" ht="21.75" thickBot="1" thickTop="1">
      <c r="A72" s="118" t="s">
        <v>10</v>
      </c>
      <c r="B72" s="96" t="s">
        <v>18</v>
      </c>
      <c r="C72" s="119">
        <v>55</v>
      </c>
      <c r="D72" s="120" t="s">
        <v>56</v>
      </c>
      <c r="E72" s="121">
        <v>24</v>
      </c>
      <c r="F72" s="122" t="s">
        <v>6</v>
      </c>
      <c r="G72" s="123" t="s">
        <v>63</v>
      </c>
      <c r="H72" s="121">
        <v>7</v>
      </c>
      <c r="I72" s="85">
        <v>1</v>
      </c>
      <c r="J72" s="141" t="s">
        <v>89</v>
      </c>
      <c r="K72" s="272"/>
      <c r="L72" s="273"/>
    </row>
    <row r="73" spans="1:12" ht="21" thickBot="1">
      <c r="A73" s="104" t="s">
        <v>10</v>
      </c>
      <c r="B73" s="113" t="s">
        <v>18</v>
      </c>
      <c r="C73" s="106">
        <v>56</v>
      </c>
      <c r="D73" s="111" t="s">
        <v>60</v>
      </c>
      <c r="E73" s="108">
        <v>15</v>
      </c>
      <c r="F73" s="86" t="s">
        <v>6</v>
      </c>
      <c r="G73" s="112" t="s">
        <v>61</v>
      </c>
      <c r="H73" s="108">
        <v>33</v>
      </c>
      <c r="I73" s="83">
        <v>2</v>
      </c>
      <c r="J73" s="142" t="s">
        <v>89</v>
      </c>
      <c r="K73" s="255"/>
      <c r="L73" s="256"/>
    </row>
    <row r="74" spans="1:12" ht="21" thickBot="1">
      <c r="A74" s="104" t="s">
        <v>11</v>
      </c>
      <c r="B74" s="105" t="s">
        <v>18</v>
      </c>
      <c r="C74" s="106">
        <v>57</v>
      </c>
      <c r="D74" s="107" t="s">
        <v>56</v>
      </c>
      <c r="E74" s="108">
        <v>10</v>
      </c>
      <c r="F74" s="109" t="s">
        <v>6</v>
      </c>
      <c r="G74" s="110" t="s">
        <v>61</v>
      </c>
      <c r="H74" s="108">
        <v>45</v>
      </c>
      <c r="I74" s="83">
        <v>1</v>
      </c>
      <c r="J74" s="142" t="s">
        <v>15</v>
      </c>
      <c r="K74" s="276"/>
      <c r="L74" s="277"/>
    </row>
    <row r="75" spans="1:12" ht="12.75">
      <c r="A75" s="5"/>
      <c r="B75" s="6"/>
      <c r="L75" s="8"/>
    </row>
    <row r="76" spans="1:12" ht="12.75">
      <c r="A76" s="5"/>
      <c r="B76" s="7"/>
      <c r="L76" s="4"/>
    </row>
  </sheetData>
  <sheetProtection/>
  <mergeCells count="67">
    <mergeCell ref="K72:L72"/>
    <mergeCell ref="K73:L73"/>
    <mergeCell ref="K74:L74"/>
    <mergeCell ref="K65:L65"/>
    <mergeCell ref="K66:L66"/>
    <mergeCell ref="K67:L67"/>
    <mergeCell ref="K68:L68"/>
    <mergeCell ref="K69:L69"/>
    <mergeCell ref="K70:L70"/>
    <mergeCell ref="K60:L60"/>
    <mergeCell ref="K61:L61"/>
    <mergeCell ref="K62:L62"/>
    <mergeCell ref="K63:L63"/>
    <mergeCell ref="K64:L64"/>
    <mergeCell ref="K71:L71"/>
    <mergeCell ref="K54:L54"/>
    <mergeCell ref="K55:L55"/>
    <mergeCell ref="K56:L56"/>
    <mergeCell ref="K57:L57"/>
    <mergeCell ref="K58:L58"/>
    <mergeCell ref="A59:L59"/>
    <mergeCell ref="K47:L47"/>
    <mergeCell ref="K49:L49"/>
    <mergeCell ref="K50:L50"/>
    <mergeCell ref="K51:L51"/>
    <mergeCell ref="K52:L52"/>
    <mergeCell ref="K53:L53"/>
    <mergeCell ref="K41:L41"/>
    <mergeCell ref="K42:L42"/>
    <mergeCell ref="K43:L43"/>
    <mergeCell ref="K44:L44"/>
    <mergeCell ref="K45:L45"/>
    <mergeCell ref="K46:L46"/>
    <mergeCell ref="K35:L35"/>
    <mergeCell ref="K36:L36"/>
    <mergeCell ref="K37:L37"/>
    <mergeCell ref="K38:L38"/>
    <mergeCell ref="K39:L39"/>
    <mergeCell ref="K40:L40"/>
    <mergeCell ref="K28:L28"/>
    <mergeCell ref="K29:L29"/>
    <mergeCell ref="K30:L30"/>
    <mergeCell ref="K31:L31"/>
    <mergeCell ref="K32:L32"/>
    <mergeCell ref="K34:L34"/>
    <mergeCell ref="K22:L22"/>
    <mergeCell ref="K23:L23"/>
    <mergeCell ref="K24:L24"/>
    <mergeCell ref="K25:L25"/>
    <mergeCell ref="K26:L26"/>
    <mergeCell ref="K27:L27"/>
    <mergeCell ref="K16:L16"/>
    <mergeCell ref="K17:L17"/>
    <mergeCell ref="K19:L19"/>
    <mergeCell ref="K20:L20"/>
    <mergeCell ref="K18:L18"/>
    <mergeCell ref="K21:L21"/>
    <mergeCell ref="K33:L33"/>
    <mergeCell ref="K48:L48"/>
    <mergeCell ref="A1:L1"/>
    <mergeCell ref="A2:L2"/>
    <mergeCell ref="A4:L4"/>
    <mergeCell ref="C12:L12"/>
    <mergeCell ref="A13:B13"/>
    <mergeCell ref="K13:L13"/>
    <mergeCell ref="K14:L14"/>
    <mergeCell ref="K15:L15"/>
  </mergeCells>
  <printOptions horizontalCentered="1"/>
  <pageMargins left="0.7874015748031497" right="0.7874015748031497" top="0.3937007874015748" bottom="0.3937007874015748" header="0" footer="0"/>
  <pageSetup fitToHeight="1" fitToWidth="1" horizontalDpi="1200" verticalDpi="1200" orientation="portrait" scale="53" r:id="rId1"/>
  <headerFooter alignWithMargins="0">
    <oddHeader>&amp;C&amp;"Arial,Negrita"&amp;16UNION DE RUGBY DE BUENOS AIRES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5:M61"/>
  <sheetViews>
    <sheetView showGridLines="0" zoomScalePageLayoutView="0" workbookViewId="0" topLeftCell="A1">
      <selection activeCell="H18" sqref="H18"/>
    </sheetView>
  </sheetViews>
  <sheetFormatPr defaultColWidth="11.421875" defaultRowHeight="12.75"/>
  <cols>
    <col min="1" max="1" width="19.140625" style="0" bestFit="1" customWidth="1"/>
    <col min="2" max="3" width="8.7109375" style="0" customWidth="1"/>
    <col min="4" max="4" width="12.140625" style="0" customWidth="1"/>
    <col min="5" max="5" width="8.7109375" style="0" customWidth="1"/>
    <col min="6" max="6" width="9.28125" style="0" customWidth="1"/>
    <col min="7" max="7" width="8.7109375" style="0" customWidth="1"/>
    <col min="8" max="8" width="10.7109375" style="0" customWidth="1"/>
    <col min="9" max="9" width="9.57421875" style="0" customWidth="1"/>
    <col min="10" max="10" width="12.28125" style="0" customWidth="1"/>
    <col min="11" max="11" width="10.28125" style="0" bestFit="1" customWidth="1"/>
  </cols>
  <sheetData>
    <row r="5" spans="1:11" ht="18">
      <c r="A5" s="301" t="s">
        <v>111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</row>
    <row r="6" spans="1:11" ht="18">
      <c r="A6" s="25" t="s">
        <v>19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8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ht="7.5" customHeight="1" thickBot="1"/>
    <row r="9" spans="4:9" ht="15.75" thickBot="1">
      <c r="D9" s="296" t="s">
        <v>20</v>
      </c>
      <c r="E9" s="297"/>
      <c r="F9" s="26" t="s">
        <v>21</v>
      </c>
      <c r="G9" s="296" t="s">
        <v>20</v>
      </c>
      <c r="H9" s="297"/>
      <c r="I9" s="26" t="s">
        <v>21</v>
      </c>
    </row>
    <row r="10" spans="1:9" ht="18.75" thickBot="1">
      <c r="A10" s="286" t="s">
        <v>52</v>
      </c>
      <c r="B10" s="286"/>
      <c r="D10" s="27" t="str">
        <f>A12</f>
        <v>gz8 CASI</v>
      </c>
      <c r="E10" s="28"/>
      <c r="F10" s="29">
        <v>31</v>
      </c>
      <c r="G10" s="30" t="str">
        <f>A13</f>
        <v>gz9 La Plata</v>
      </c>
      <c r="H10" s="28"/>
      <c r="I10" s="29">
        <v>23</v>
      </c>
    </row>
    <row r="11" spans="1:9" ht="15.75" thickBot="1">
      <c r="A11" s="299" t="s">
        <v>129</v>
      </c>
      <c r="B11" s="300"/>
      <c r="C11" s="2"/>
      <c r="D11" s="302" t="str">
        <f>A11</f>
        <v>gz1Gimnasia y Esgrima</v>
      </c>
      <c r="E11" s="303"/>
      <c r="F11" s="29">
        <v>19</v>
      </c>
      <c r="G11" s="304" t="str">
        <f>A12</f>
        <v>gz8 CASI</v>
      </c>
      <c r="H11" s="303"/>
      <c r="I11" s="29">
        <v>29</v>
      </c>
    </row>
    <row r="12" spans="1:9" ht="15.75" thickBot="1">
      <c r="A12" s="299" t="s">
        <v>139</v>
      </c>
      <c r="B12" s="300"/>
      <c r="C12" s="2"/>
      <c r="D12" s="293" t="str">
        <f>A11</f>
        <v>gz1Gimnasia y Esgrima</v>
      </c>
      <c r="E12" s="294"/>
      <c r="F12" s="29">
        <v>32</v>
      </c>
      <c r="G12" s="295" t="str">
        <f>A13</f>
        <v>gz9 La Plata</v>
      </c>
      <c r="H12" s="294"/>
      <c r="I12" s="29">
        <v>0</v>
      </c>
    </row>
    <row r="13" spans="1:3" ht="15">
      <c r="A13" s="299" t="s">
        <v>136</v>
      </c>
      <c r="B13" s="300"/>
      <c r="C13" s="2"/>
    </row>
    <row r="14" ht="13.5" thickBot="1"/>
    <row r="15" spans="1:11" ht="16.5" thickBot="1">
      <c r="A15" s="287" t="s">
        <v>23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9"/>
    </row>
    <row r="16" spans="1:11" ht="15">
      <c r="A16" s="31"/>
      <c r="B16" s="32"/>
      <c r="C16" s="32"/>
      <c r="D16" s="32"/>
      <c r="E16" s="32"/>
      <c r="F16" s="32"/>
      <c r="G16" s="32"/>
      <c r="H16" s="32"/>
      <c r="I16" s="32"/>
      <c r="J16" s="32" t="s">
        <v>19</v>
      </c>
      <c r="K16" s="32"/>
    </row>
    <row r="17" spans="1:11" ht="12.75">
      <c r="A17" s="33"/>
      <c r="B17" s="290" t="str">
        <f>A18</f>
        <v>gz1Gimnasia y Esgrima</v>
      </c>
      <c r="C17" s="291"/>
      <c r="D17" s="290" t="str">
        <f>A19</f>
        <v>gz8 CASI</v>
      </c>
      <c r="E17" s="291"/>
      <c r="F17" s="290" t="str">
        <f>A20</f>
        <v>gz9 La Plata</v>
      </c>
      <c r="G17" s="291"/>
      <c r="H17" s="34" t="s">
        <v>24</v>
      </c>
      <c r="I17" s="34" t="s">
        <v>25</v>
      </c>
      <c r="J17" s="34" t="s">
        <v>26</v>
      </c>
      <c r="K17" s="35" t="s">
        <v>27</v>
      </c>
    </row>
    <row r="18" spans="1:11" ht="15.75">
      <c r="A18" s="36" t="str">
        <f>A11</f>
        <v>gz1Gimnasia y Esgrima</v>
      </c>
      <c r="B18" s="37"/>
      <c r="C18" s="37"/>
      <c r="D18" s="38">
        <f>IF(F11="","",F11)</f>
        <v>19</v>
      </c>
      <c r="E18" s="38">
        <f>IF(I11="","",I11)</f>
        <v>29</v>
      </c>
      <c r="F18" s="38">
        <f>IF(F12="","",F12)</f>
        <v>32</v>
      </c>
      <c r="G18" s="38">
        <f>IF(I12="","",I12)</f>
        <v>0</v>
      </c>
      <c r="H18" s="38">
        <f>(IF(OR(D18&lt;&gt;"",F18&lt;&gt;""),SUM(D18,F18),0))</f>
        <v>51</v>
      </c>
      <c r="I18" s="38">
        <f>(IF(OR(E18&lt;&gt;"",G18&lt;&gt;""),SUM(E18,G18),0))</f>
        <v>29</v>
      </c>
      <c r="J18" s="38">
        <f>H18-I18</f>
        <v>22</v>
      </c>
      <c r="K18" s="39">
        <f>IF(OR(F12&lt;&gt;"",I12&lt;&gt;""),IF(F12="PP",0,IF(OR(F12="GP",F12&gt;I12),2,IF(F12=I12,1,IF(OR(I12&gt;F12,I12="GP"),0)))),0)+IF(OR(F11&lt;&gt;"",I11&lt;&gt;""),IF(F11="PP",0,IF(OR(F11="GP",F11&gt;I11),2,IF(F11=I11,1,IF(OR(I11&gt;F11,I11="GP"),0)))),0)</f>
        <v>2</v>
      </c>
    </row>
    <row r="19" spans="1:11" ht="15.75">
      <c r="A19" s="36" t="str">
        <f>$A$12</f>
        <v>gz8 CASI</v>
      </c>
      <c r="B19" s="38">
        <f>IF(I11="","",I11)</f>
        <v>29</v>
      </c>
      <c r="C19" s="38">
        <f>IF(F11="","",F11)</f>
        <v>19</v>
      </c>
      <c r="D19" s="37"/>
      <c r="E19" s="37"/>
      <c r="F19" s="38">
        <f>IF(F10="","",F10)</f>
        <v>31</v>
      </c>
      <c r="G19" s="38">
        <f>IF(I10="","",I10)</f>
        <v>23</v>
      </c>
      <c r="H19" s="38">
        <f>(IF(OR(B19&lt;&gt;"",F19&lt;&gt;""),SUM(B19,F19),0))</f>
        <v>60</v>
      </c>
      <c r="I19" s="38">
        <f>(IF(OR(C19&lt;&gt;"",G19&lt;&gt;""),SUM(C19,G19),0))</f>
        <v>42</v>
      </c>
      <c r="J19" s="38">
        <f>H19-I19</f>
        <v>18</v>
      </c>
      <c r="K19" s="40">
        <f>IF(OR(F10&lt;&gt;"",I10&lt;&gt;""),IF(F10="PP",0,IF(OR(F10="GP",F10&gt;I10),2,IF(F10=I10,1,IF(OR(I10&gt;F10,I10="GP"),0)))),0)+IF(OR(I11&lt;&gt;"",F11&lt;&gt;""),IF(I11="PP",0,IF(OR(I11="GP",I11&gt;F11),2,IF(I11=F11,1,IF(OR(F11&gt;I11,F11="GP"),0)))),0)</f>
        <v>4</v>
      </c>
    </row>
    <row r="20" spans="1:11" ht="15.75">
      <c r="A20" s="41" t="str">
        <f>A13</f>
        <v>gz9 La Plata</v>
      </c>
      <c r="B20" s="38">
        <f>IF(I12="","",I12)</f>
        <v>0</v>
      </c>
      <c r="C20" s="38">
        <f>IF(F12="","",F12)</f>
        <v>32</v>
      </c>
      <c r="D20" s="38">
        <f>IF(I10="","",I10)</f>
        <v>23</v>
      </c>
      <c r="E20" s="38">
        <f>IF(F10="","",F10)</f>
        <v>31</v>
      </c>
      <c r="F20" s="37"/>
      <c r="G20" s="37"/>
      <c r="H20" s="38">
        <f>(IF(OR(B20&lt;&gt;"",D20&lt;&gt;""),SUM(B20,D20),0))</f>
        <v>23</v>
      </c>
      <c r="I20" s="38">
        <f>(IF(OR(C20&lt;&gt;"",E20&lt;&gt;""),SUM(C20,E20),0))</f>
        <v>63</v>
      </c>
      <c r="J20" s="38">
        <f>H20-I20</f>
        <v>-40</v>
      </c>
      <c r="K20" s="39">
        <f>IF(OR(I12&lt;&gt;"",F12&lt;&gt;""),IF(I12="PP",0,IF(OR(I12="GP",I12&gt;F12),2,IF(I12=F12,1,IF(OR(F12&gt;I12,F12="GP"),0)))),0)+IF(OR(I10&lt;&gt;"",F10&lt;&gt;""),IF(I10="PP",0,IF(OR(I10="GP",I10&gt;F10),2,IF(I10=F10,1,IF(OR(F10&gt;I10,F10="GP"),0)))),0)</f>
        <v>0</v>
      </c>
    </row>
    <row r="22" ht="3.75" customHeight="1" thickBot="1"/>
    <row r="23" spans="4:9" ht="15.75" thickBot="1">
      <c r="D23" s="296" t="s">
        <v>20</v>
      </c>
      <c r="E23" s="297"/>
      <c r="F23" s="26" t="s">
        <v>21</v>
      </c>
      <c r="G23" s="296" t="s">
        <v>20</v>
      </c>
      <c r="H23" s="297"/>
      <c r="I23" s="26" t="s">
        <v>21</v>
      </c>
    </row>
    <row r="24" spans="1:13" ht="18.75" thickBot="1">
      <c r="A24" s="286" t="s">
        <v>53</v>
      </c>
      <c r="B24" s="286"/>
      <c r="D24" s="27" t="str">
        <f>A26</f>
        <v>gz7 Belgrano Ath</v>
      </c>
      <c r="E24" s="28"/>
      <c r="F24" s="29">
        <v>26</v>
      </c>
      <c r="G24" s="30" t="str">
        <f>A27</f>
        <v>gz10 Pueyrredón</v>
      </c>
      <c r="H24" s="28"/>
      <c r="I24" s="29">
        <v>27</v>
      </c>
      <c r="M24" t="s">
        <v>19</v>
      </c>
    </row>
    <row r="25" spans="1:9" ht="15.75" thickBot="1">
      <c r="A25" s="292" t="s">
        <v>135</v>
      </c>
      <c r="B25" s="292"/>
      <c r="C25" s="2"/>
      <c r="D25" s="27" t="str">
        <f>A25</f>
        <v>gz2 CUBA</v>
      </c>
      <c r="E25" s="28"/>
      <c r="F25" s="29">
        <v>21</v>
      </c>
      <c r="G25" s="30" t="str">
        <f>A26</f>
        <v>gz7 Belgrano Ath</v>
      </c>
      <c r="H25" s="28"/>
      <c r="I25" s="29">
        <v>19</v>
      </c>
    </row>
    <row r="26" spans="1:9" ht="15.75" thickBot="1">
      <c r="A26" s="292" t="s">
        <v>134</v>
      </c>
      <c r="B26" s="292"/>
      <c r="C26" s="2"/>
      <c r="D26" s="293" t="str">
        <f>A25</f>
        <v>gz2 CUBA</v>
      </c>
      <c r="E26" s="294"/>
      <c r="F26" s="29">
        <v>19</v>
      </c>
      <c r="G26" s="295" t="str">
        <f>A27</f>
        <v>gz10 Pueyrredón</v>
      </c>
      <c r="H26" s="294"/>
      <c r="I26" s="29">
        <v>12</v>
      </c>
    </row>
    <row r="27" spans="1:3" ht="15">
      <c r="A27" s="292" t="s">
        <v>133</v>
      </c>
      <c r="B27" s="292"/>
      <c r="C27" s="2"/>
    </row>
    <row r="28" ht="13.5" thickBot="1"/>
    <row r="29" spans="1:11" ht="16.5" thickBot="1">
      <c r="A29" s="287" t="s">
        <v>23</v>
      </c>
      <c r="B29" s="288"/>
      <c r="C29" s="288"/>
      <c r="D29" s="288"/>
      <c r="E29" s="288"/>
      <c r="F29" s="288"/>
      <c r="G29" s="288"/>
      <c r="H29" s="288"/>
      <c r="I29" s="288"/>
      <c r="J29" s="288"/>
      <c r="K29" s="289"/>
    </row>
    <row r="30" spans="1:11" ht="1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.75">
      <c r="A31" s="33"/>
      <c r="B31" s="290" t="str">
        <f>A32</f>
        <v>gz2 CUBA</v>
      </c>
      <c r="C31" s="291"/>
      <c r="D31" s="290" t="str">
        <f>A33</f>
        <v>gz7 Belgrano Ath</v>
      </c>
      <c r="E31" s="291"/>
      <c r="F31" s="290" t="str">
        <f>A34</f>
        <v>gz10 Pueyrredón</v>
      </c>
      <c r="G31" s="291"/>
      <c r="H31" s="34" t="s">
        <v>24</v>
      </c>
      <c r="I31" s="34" t="s">
        <v>25</v>
      </c>
      <c r="J31" s="34" t="s">
        <v>26</v>
      </c>
      <c r="K31" s="35" t="s">
        <v>27</v>
      </c>
    </row>
    <row r="32" spans="1:11" ht="15.75">
      <c r="A32" s="36" t="str">
        <f>A25</f>
        <v>gz2 CUBA</v>
      </c>
      <c r="B32" s="37"/>
      <c r="C32" s="37"/>
      <c r="D32" s="38">
        <f>IF(F25="","",F25)</f>
        <v>21</v>
      </c>
      <c r="E32" s="38">
        <f>IF(I25="","",I25)</f>
        <v>19</v>
      </c>
      <c r="F32" s="38">
        <f>IF(F26="","",F26)</f>
        <v>19</v>
      </c>
      <c r="G32" s="38">
        <f>IF(I26="","",I26)</f>
        <v>12</v>
      </c>
      <c r="H32" s="38">
        <f>(IF(OR(D32&lt;&gt;"",F32&lt;&gt;""),SUM(D32,F32),0))</f>
        <v>40</v>
      </c>
      <c r="I32" s="38">
        <f>(IF(OR(E32&lt;&gt;"",G32&lt;&gt;""),SUM(E32,G32),0))</f>
        <v>31</v>
      </c>
      <c r="J32" s="38">
        <f>H32-I32</f>
        <v>9</v>
      </c>
      <c r="K32" s="39">
        <f>IF(OR(F26&lt;&gt;"",I26&lt;&gt;""),IF(F26="PP",0,IF(OR(F26="GP",F26&gt;I26),2,IF(F26=I26,1,IF(OR(I26&gt;F26,I26="GP"),0)))),0)+IF(OR(F25&lt;&gt;"",I25&lt;&gt;""),IF(F25="PP",0,IF(OR(F25="GP",F25&gt;I25),2,IF(F25=I25,1,IF(OR(I25&gt;F25,I25="GP"),0)))),0)</f>
        <v>4</v>
      </c>
    </row>
    <row r="33" spans="1:11" ht="15.75">
      <c r="A33" s="41" t="str">
        <f>A26</f>
        <v>gz7 Belgrano Ath</v>
      </c>
      <c r="B33" s="38">
        <f>IF(I25="","",I25)</f>
        <v>19</v>
      </c>
      <c r="C33" s="38">
        <f>IF(F25="","",F25)</f>
        <v>21</v>
      </c>
      <c r="D33" s="37"/>
      <c r="E33" s="37"/>
      <c r="F33" s="38">
        <f>IF(F24="","",F24)</f>
        <v>26</v>
      </c>
      <c r="G33" s="38">
        <f>IF(I24="","",I24)</f>
        <v>27</v>
      </c>
      <c r="H33" s="38">
        <f>(IF(OR(B33&lt;&gt;"",F33&lt;&gt;""),SUM(B33,F33),0))</f>
        <v>45</v>
      </c>
      <c r="I33" s="38">
        <f>(IF(OR(C33&lt;&gt;"",G33&lt;&gt;""),SUM(C33,G33),0))</f>
        <v>48</v>
      </c>
      <c r="J33" s="38">
        <f>H33-I33</f>
        <v>-3</v>
      </c>
      <c r="K33" s="40">
        <f>IF(OR(F24&lt;&gt;"",I24&lt;&gt;""),IF(F24="PP",0,IF(OR(F24="GP",F24&gt;I24),2,IF(F24=I24,1,IF(OR(I24&gt;F24,I24="GP"),0)))),0)+IF(OR(I25&lt;&gt;"",F25&lt;&gt;""),IF(I25="PP",0,IF(OR(I25="GP",I25&gt;F25),2,IF(I25=F25,1,IF(OR(F25&gt;I25,F25="GP"),0)))),0)</f>
        <v>0</v>
      </c>
    </row>
    <row r="34" spans="1:11" ht="15.75">
      <c r="A34" s="36" t="str">
        <f>$A$27</f>
        <v>gz10 Pueyrredón</v>
      </c>
      <c r="B34" s="38">
        <f>IF(I26="","",I26)</f>
        <v>12</v>
      </c>
      <c r="C34" s="38">
        <f>IF(F26="","",F26)</f>
        <v>19</v>
      </c>
      <c r="D34" s="38">
        <f>IF(I24="","",I24)</f>
        <v>27</v>
      </c>
      <c r="E34" s="38">
        <f>IF(F24="","",F24)</f>
        <v>26</v>
      </c>
      <c r="F34" s="37"/>
      <c r="G34" s="37"/>
      <c r="H34" s="38">
        <f>(IF(OR(B34&lt;&gt;"",D34&lt;&gt;""),SUM(B34,D34),0))</f>
        <v>39</v>
      </c>
      <c r="I34" s="38">
        <f>(IF(OR(C34&lt;&gt;"",E34&lt;&gt;""),SUM(C34,E34),0))</f>
        <v>45</v>
      </c>
      <c r="J34" s="38">
        <f>H34-I34</f>
        <v>-6</v>
      </c>
      <c r="K34" s="40">
        <f>IF(OR(I26&lt;&gt;"",F26&lt;&gt;""),IF(I26="PP",0,IF(OR(I26="GP",I26&gt;F26),2,IF(I26=F26,1,IF(OR(F26&gt;I26,F26="GP"),0)))),0)+IF(OR(I24&lt;&gt;"",F24&lt;&gt;""),IF(I24="PP",0,IF(OR(I24="GP",I24&gt;F24),2,IF(I24=F24,1,IF(OR(F24&gt;I24,F24="GP"),0)))),0)</f>
        <v>2</v>
      </c>
    </row>
    <row r="36" ht="3.75" customHeight="1" thickBot="1"/>
    <row r="37" spans="4:9" ht="15.75" thickBot="1">
      <c r="D37" s="296" t="s">
        <v>20</v>
      </c>
      <c r="E37" s="297"/>
      <c r="F37" s="26" t="s">
        <v>21</v>
      </c>
      <c r="G37" s="296" t="s">
        <v>20</v>
      </c>
      <c r="H37" s="297"/>
      <c r="I37" s="26" t="s">
        <v>21</v>
      </c>
    </row>
    <row r="38" spans="1:9" ht="18.75" thickBot="1">
      <c r="A38" s="286" t="s">
        <v>54</v>
      </c>
      <c r="B38" s="286"/>
      <c r="D38" s="27" t="str">
        <f>A40</f>
        <v>gz6 Newman</v>
      </c>
      <c r="E38" s="28"/>
      <c r="F38" s="29">
        <v>19</v>
      </c>
      <c r="G38" s="30" t="str">
        <f>A41</f>
        <v>gz11 Lomas</v>
      </c>
      <c r="H38" s="28"/>
      <c r="I38" s="29">
        <v>0</v>
      </c>
    </row>
    <row r="39" spans="1:9" ht="15.75" thickBot="1">
      <c r="A39" s="299" t="s">
        <v>131</v>
      </c>
      <c r="B39" s="300"/>
      <c r="C39" s="2"/>
      <c r="D39" s="27" t="str">
        <f>A39</f>
        <v>gz3 Alumni</v>
      </c>
      <c r="E39" s="28"/>
      <c r="F39" s="29">
        <v>14</v>
      </c>
      <c r="G39" s="30" t="str">
        <f>A40</f>
        <v>gz6 Newman</v>
      </c>
      <c r="H39" s="28"/>
      <c r="I39" s="29">
        <v>33</v>
      </c>
    </row>
    <row r="40" spans="1:9" ht="15.75" thickBot="1">
      <c r="A40" s="292" t="s">
        <v>130</v>
      </c>
      <c r="B40" s="292"/>
      <c r="C40" s="2"/>
      <c r="D40" s="293" t="str">
        <f>A39</f>
        <v>gz3 Alumni</v>
      </c>
      <c r="E40" s="294"/>
      <c r="F40" s="29">
        <v>26</v>
      </c>
      <c r="G40" s="295" t="str">
        <f>A41</f>
        <v>gz11 Lomas</v>
      </c>
      <c r="H40" s="294"/>
      <c r="I40" s="29">
        <v>19</v>
      </c>
    </row>
    <row r="41" spans="1:3" ht="15">
      <c r="A41" s="292" t="s">
        <v>137</v>
      </c>
      <c r="B41" s="292"/>
      <c r="C41" s="2"/>
    </row>
    <row r="42" ht="13.5" thickBot="1"/>
    <row r="43" spans="1:11" ht="16.5" thickBot="1">
      <c r="A43" s="287" t="s">
        <v>23</v>
      </c>
      <c r="B43" s="288"/>
      <c r="C43" s="288"/>
      <c r="D43" s="288"/>
      <c r="E43" s="288"/>
      <c r="F43" s="288"/>
      <c r="G43" s="288"/>
      <c r="H43" s="288"/>
      <c r="I43" s="288"/>
      <c r="J43" s="288"/>
      <c r="K43" s="289"/>
    </row>
    <row r="44" spans="1:11" ht="1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2.75">
      <c r="A45" s="33"/>
      <c r="B45" s="290" t="str">
        <f>A46</f>
        <v>gz3 Alumni</v>
      </c>
      <c r="C45" s="291"/>
      <c r="D45" s="290" t="str">
        <f>A47</f>
        <v>gz6 Newman</v>
      </c>
      <c r="E45" s="291"/>
      <c r="F45" s="290" t="str">
        <f>A48</f>
        <v>gz11 Lomas</v>
      </c>
      <c r="G45" s="291"/>
      <c r="H45" s="34" t="s">
        <v>24</v>
      </c>
      <c r="I45" s="34" t="s">
        <v>25</v>
      </c>
      <c r="J45" s="34" t="s">
        <v>26</v>
      </c>
      <c r="K45" s="35" t="s">
        <v>27</v>
      </c>
    </row>
    <row r="46" spans="1:11" ht="15.75">
      <c r="A46" s="36" t="str">
        <f>A39</f>
        <v>gz3 Alumni</v>
      </c>
      <c r="B46" s="37"/>
      <c r="C46" s="37"/>
      <c r="D46" s="38">
        <f>IF(F39="","",F39)</f>
        <v>14</v>
      </c>
      <c r="E46" s="38">
        <f>IF(I39="","",I39)</f>
        <v>33</v>
      </c>
      <c r="F46" s="38">
        <f>IF(F40="","",F40)</f>
        <v>26</v>
      </c>
      <c r="G46" s="38">
        <f>IF(I40="","",I40)</f>
        <v>19</v>
      </c>
      <c r="H46" s="38">
        <f>(IF(OR(D46&lt;&gt;"",F46&lt;&gt;""),SUM(D46,F46),0))</f>
        <v>40</v>
      </c>
      <c r="I46" s="38">
        <f>(IF(OR(E46&lt;&gt;"",G46&lt;&gt;""),SUM(E46,G46),0))</f>
        <v>52</v>
      </c>
      <c r="J46" s="38">
        <f>H46-I46</f>
        <v>-12</v>
      </c>
      <c r="K46" s="39">
        <f>IF(OR(F40&lt;&gt;"",I40&lt;&gt;""),IF(F40="PP",0,IF(OR(F40="GP",F40&gt;I40),2,IF(F40=I40,1,IF(OR(I40&gt;F40,I40="GP"),0)))),0)+IF(OR(F39&lt;&gt;"",I39&lt;&gt;""),IF(F39="PP",0,IF(OR(F39="GP",F39&gt;I39),2,IF(F39=I39,1,IF(OR(I39&gt;F39,I39="GP"),0)))),0)</f>
        <v>2</v>
      </c>
    </row>
    <row r="47" spans="1:11" ht="15.75">
      <c r="A47" s="36" t="str">
        <f>A40</f>
        <v>gz6 Newman</v>
      </c>
      <c r="B47" s="38">
        <f>IF(I39="","",I39)</f>
        <v>33</v>
      </c>
      <c r="C47" s="38">
        <f>IF(F39="","",F39)</f>
        <v>14</v>
      </c>
      <c r="D47" s="37"/>
      <c r="E47" s="37"/>
      <c r="F47" s="38">
        <f>IF(F38="","",F38)</f>
        <v>19</v>
      </c>
      <c r="G47" s="38">
        <f>IF(I38="","",I38)</f>
        <v>0</v>
      </c>
      <c r="H47" s="38">
        <f>(IF(OR(B47&lt;&gt;"",F47&lt;&gt;""),SUM(B47,F47),0))</f>
        <v>52</v>
      </c>
      <c r="I47" s="38">
        <f>(IF(OR(C47&lt;&gt;"",G47&lt;&gt;""),SUM(C47,G47),0))</f>
        <v>14</v>
      </c>
      <c r="J47" s="38">
        <f>H47-I47</f>
        <v>38</v>
      </c>
      <c r="K47" s="39">
        <f>IF(OR(F38&lt;&gt;"",I38&lt;&gt;""),IF(F38="PP",0,IF(OR(F38="GP",F38&gt;I38),2,IF(F38=I38,1,IF(OR(I38&gt;F38,I38="GP"),0)))),0)+IF(OR(I39&lt;&gt;"",F39&lt;&gt;""),IF(I39="PP",0,IF(OR(I39="GP",I39&gt;F39),2,IF(I39=F39,1,IF(OR(F39&gt;I39,F39="GP"),0)))),0)</f>
        <v>4</v>
      </c>
    </row>
    <row r="48" spans="1:11" ht="15.75">
      <c r="A48" s="41" t="str">
        <f>A41</f>
        <v>gz11 Lomas</v>
      </c>
      <c r="B48" s="38">
        <f>IF(I40="","",I40)</f>
        <v>19</v>
      </c>
      <c r="C48" s="38">
        <f>IF(F40="","",F40)</f>
        <v>26</v>
      </c>
      <c r="D48" s="38">
        <f>IF(I38="","",I38)</f>
        <v>0</v>
      </c>
      <c r="E48" s="38">
        <f>IF(F38="","",F38)</f>
        <v>19</v>
      </c>
      <c r="F48" s="37"/>
      <c r="G48" s="37"/>
      <c r="H48" s="38">
        <f>(IF(OR(B48&lt;&gt;"",D48&lt;&gt;""),SUM(B48,D48),0))</f>
        <v>19</v>
      </c>
      <c r="I48" s="38">
        <f>(IF(OR(C48&lt;&gt;"",E48&lt;&gt;""),SUM(C48,E48),0))</f>
        <v>45</v>
      </c>
      <c r="J48" s="38">
        <f>H48-I48</f>
        <v>-26</v>
      </c>
      <c r="K48" s="40">
        <f>IF(OR(I40&lt;&gt;"",F40&lt;&gt;""),IF(I40="PP",0,IF(OR(I40="GP",I40&gt;F40),2,IF(I40=F40,1,IF(OR(F40&gt;I40,F40="GP"),0)))),0)+IF(OR(I38&lt;&gt;"",F38&lt;&gt;""),IF(I38="PP",0,IF(OR(I38="GP",I38&gt;F38),2,IF(I38=F38,1,IF(OR(F38&gt;I38,F38="GP"),0)))),0)</f>
        <v>0</v>
      </c>
    </row>
    <row r="49" ht="13.5" thickBot="1"/>
    <row r="50" spans="4:9" ht="15.75" thickBot="1">
      <c r="D50" s="296" t="s">
        <v>20</v>
      </c>
      <c r="E50" s="297"/>
      <c r="F50" s="26" t="s">
        <v>21</v>
      </c>
      <c r="G50" s="296" t="s">
        <v>20</v>
      </c>
      <c r="H50" s="297"/>
      <c r="I50" s="26" t="s">
        <v>21</v>
      </c>
    </row>
    <row r="51" spans="1:9" ht="18.75" thickBot="1">
      <c r="A51" s="286" t="s">
        <v>55</v>
      </c>
      <c r="B51" s="286"/>
      <c r="D51" s="27" t="str">
        <f>A53</f>
        <v>gz5 San Luis</v>
      </c>
      <c r="E51" s="28"/>
      <c r="F51" s="29">
        <v>12</v>
      </c>
      <c r="G51" s="30" t="str">
        <f>A54</f>
        <v>gz12 Liceo Naval</v>
      </c>
      <c r="H51" s="28"/>
      <c r="I51" s="29">
        <v>10</v>
      </c>
    </row>
    <row r="52" spans="1:9" ht="15.75" thickBot="1">
      <c r="A52" s="292" t="s">
        <v>138</v>
      </c>
      <c r="B52" s="292"/>
      <c r="C52" s="2"/>
      <c r="D52" s="27" t="str">
        <f>A52</f>
        <v>gz4 Curupaytí</v>
      </c>
      <c r="E52" s="28"/>
      <c r="F52" s="29">
        <v>14</v>
      </c>
      <c r="G52" s="30" t="str">
        <f>A53</f>
        <v>gz5 San Luis</v>
      </c>
      <c r="H52" s="28"/>
      <c r="I52" s="29">
        <v>33</v>
      </c>
    </row>
    <row r="53" spans="1:9" ht="15.75" thickBot="1">
      <c r="A53" s="292" t="s">
        <v>132</v>
      </c>
      <c r="B53" s="292"/>
      <c r="C53" s="2"/>
      <c r="D53" s="293" t="str">
        <f>A52</f>
        <v>gz4 Curupaytí</v>
      </c>
      <c r="E53" s="294"/>
      <c r="F53" s="29">
        <v>33</v>
      </c>
      <c r="G53" s="295" t="str">
        <f>A54</f>
        <v>gz12 Liceo Naval</v>
      </c>
      <c r="H53" s="294"/>
      <c r="I53" s="29">
        <v>5</v>
      </c>
    </row>
    <row r="54" spans="1:3" ht="15">
      <c r="A54" s="292" t="s">
        <v>140</v>
      </c>
      <c r="B54" s="292"/>
      <c r="C54" s="2"/>
    </row>
    <row r="55" ht="13.5" thickBot="1"/>
    <row r="56" spans="1:11" ht="16.5" thickBot="1">
      <c r="A56" s="287" t="s">
        <v>23</v>
      </c>
      <c r="B56" s="288"/>
      <c r="C56" s="288"/>
      <c r="D56" s="288"/>
      <c r="E56" s="288"/>
      <c r="F56" s="288"/>
      <c r="G56" s="288"/>
      <c r="H56" s="288"/>
      <c r="I56" s="288"/>
      <c r="J56" s="288"/>
      <c r="K56" s="289"/>
    </row>
    <row r="57" spans="1:11" ht="1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1" ht="12.75">
      <c r="A58" s="33"/>
      <c r="B58" s="290" t="str">
        <f>A59</f>
        <v>gz4 Curupaytí</v>
      </c>
      <c r="C58" s="291"/>
      <c r="D58" s="290" t="str">
        <f>A60</f>
        <v>gz5 San Luis</v>
      </c>
      <c r="E58" s="291"/>
      <c r="F58" s="290" t="str">
        <f>A61</f>
        <v>gz12 Liceo Naval</v>
      </c>
      <c r="G58" s="291"/>
      <c r="H58" s="34" t="s">
        <v>24</v>
      </c>
      <c r="I58" s="34" t="s">
        <v>25</v>
      </c>
      <c r="J58" s="34" t="s">
        <v>26</v>
      </c>
      <c r="K58" s="35" t="s">
        <v>27</v>
      </c>
    </row>
    <row r="59" spans="1:11" ht="15.75">
      <c r="A59" s="36" t="str">
        <f>A52</f>
        <v>gz4 Curupaytí</v>
      </c>
      <c r="B59" s="37"/>
      <c r="C59" s="37"/>
      <c r="D59" s="38">
        <f>IF(F52="","",F52)</f>
        <v>14</v>
      </c>
      <c r="E59" s="38">
        <f>IF(I52="","",I52)</f>
        <v>33</v>
      </c>
      <c r="F59" s="38">
        <f>IF(F53="","",F53)</f>
        <v>33</v>
      </c>
      <c r="G59" s="38">
        <f>IF(I53="","",I53)</f>
        <v>5</v>
      </c>
      <c r="H59" s="38">
        <f>(IF(OR(D59&lt;&gt;"",F59&lt;&gt;""),SUM(D59,F59),0))</f>
        <v>47</v>
      </c>
      <c r="I59" s="38">
        <f>(IF(OR(E59&lt;&gt;"",G59&lt;&gt;""),SUM(E59,G59),0))</f>
        <v>38</v>
      </c>
      <c r="J59" s="38">
        <f>H59-I59</f>
        <v>9</v>
      </c>
      <c r="K59" s="39">
        <f>IF(OR(F53&lt;&gt;"",I53&lt;&gt;""),IF(F53="PP",0,IF(OR(F53="GP",F53&gt;I53),2,IF(F53=I53,1,IF(OR(I53&gt;F53,I53="GP"),0)))),0)+IF(OR(F52&lt;&gt;"",I52&lt;&gt;""),IF(F52="PP",0,IF(OR(F52="GP",F52&gt;I52),2,IF(F52=I52,1,IF(OR(I52&gt;F52,I52="GP"),0)))),0)</f>
        <v>2</v>
      </c>
    </row>
    <row r="60" spans="1:11" ht="15.75">
      <c r="A60" s="36" t="str">
        <f>A53</f>
        <v>gz5 San Luis</v>
      </c>
      <c r="B60" s="38">
        <f>IF(I52="","",I52)</f>
        <v>33</v>
      </c>
      <c r="C60" s="38">
        <f>IF(F52="","",F52)</f>
        <v>14</v>
      </c>
      <c r="D60" s="37"/>
      <c r="E60" s="37"/>
      <c r="F60" s="38">
        <f>IF(F51="","",F51)</f>
        <v>12</v>
      </c>
      <c r="G60" s="38">
        <f>IF(I51="","",I51)</f>
        <v>10</v>
      </c>
      <c r="H60" s="38">
        <f>(IF(OR(B60&lt;&gt;"",F60&lt;&gt;""),SUM(B60,F60),0))</f>
        <v>45</v>
      </c>
      <c r="I60" s="38">
        <f>(IF(OR(C60&lt;&gt;"",G60&lt;&gt;""),SUM(C60,G60),0))</f>
        <v>24</v>
      </c>
      <c r="J60" s="38">
        <f>H60-I60</f>
        <v>21</v>
      </c>
      <c r="K60" s="39">
        <f>IF(OR(F51&lt;&gt;"",I51&lt;&gt;""),IF(F51="PP",0,IF(OR(F51="GP",F51&gt;I51),2,IF(F51=I51,1,IF(OR(I51&gt;F51,I51="GP"),0)))),0)+IF(OR(I52&lt;&gt;"",F52&lt;&gt;""),IF(I52="PP",0,IF(OR(I52="GP",I52&gt;F52),2,IF(I52=F52,1,IF(OR(F52&gt;I52,F52="GP"),0)))),0)</f>
        <v>4</v>
      </c>
    </row>
    <row r="61" spans="1:11" ht="15.75">
      <c r="A61" s="41" t="str">
        <f>A54</f>
        <v>gz12 Liceo Naval</v>
      </c>
      <c r="B61" s="38">
        <f>IF(I53="","",I53)</f>
        <v>5</v>
      </c>
      <c r="C61" s="38">
        <f>IF(F53="","",F53)</f>
        <v>33</v>
      </c>
      <c r="D61" s="38">
        <f>IF(I51="","",I51)</f>
        <v>10</v>
      </c>
      <c r="E61" s="38">
        <f>IF(F51="","",F51)</f>
        <v>12</v>
      </c>
      <c r="F61" s="37"/>
      <c r="G61" s="37"/>
      <c r="H61" s="38">
        <f>(IF(OR(B61&lt;&gt;"",D61&lt;&gt;""),SUM(B61,D61),0))</f>
        <v>15</v>
      </c>
      <c r="I61" s="38">
        <v>0</v>
      </c>
      <c r="J61" s="38">
        <f>H61-I61</f>
        <v>15</v>
      </c>
      <c r="K61" s="40">
        <f>IF(OR(I53&lt;&gt;"",F53&lt;&gt;""),IF(I53="PP",0,IF(OR(I53="GP",I53&gt;F53),2,IF(I53=F53,1,IF(OR(F53&gt;I53,F53="GP"),0)))),0)+IF(OR(I51&lt;&gt;"",F51&lt;&gt;""),IF(I51="PP",0,IF(OR(I51="GP",I51&gt;F51),2,IF(I51=F51,1,IF(OR(F51&gt;I51,F51="GP"),0)))),0)</f>
        <v>0</v>
      </c>
    </row>
  </sheetData>
  <sheetProtection/>
  <mergeCells count="51">
    <mergeCell ref="A5:K5"/>
    <mergeCell ref="D9:E9"/>
    <mergeCell ref="G9:H9"/>
    <mergeCell ref="A10:B10"/>
    <mergeCell ref="A11:B11"/>
    <mergeCell ref="D11:E11"/>
    <mergeCell ref="G11:H11"/>
    <mergeCell ref="A12:B12"/>
    <mergeCell ref="D12:E12"/>
    <mergeCell ref="G12:H12"/>
    <mergeCell ref="A13:B13"/>
    <mergeCell ref="A15:K15"/>
    <mergeCell ref="B17:C17"/>
    <mergeCell ref="D17:E17"/>
    <mergeCell ref="F17:G17"/>
    <mergeCell ref="D23:E23"/>
    <mergeCell ref="G23:H23"/>
    <mergeCell ref="A24:B24"/>
    <mergeCell ref="A25:B25"/>
    <mergeCell ref="A26:B26"/>
    <mergeCell ref="D26:E26"/>
    <mergeCell ref="G26:H26"/>
    <mergeCell ref="A27:B27"/>
    <mergeCell ref="A29:K29"/>
    <mergeCell ref="B31:C31"/>
    <mergeCell ref="D31:E31"/>
    <mergeCell ref="F31:G31"/>
    <mergeCell ref="D37:E37"/>
    <mergeCell ref="G37:H37"/>
    <mergeCell ref="A38:B38"/>
    <mergeCell ref="A39:B39"/>
    <mergeCell ref="A40:B40"/>
    <mergeCell ref="D40:E40"/>
    <mergeCell ref="G40:H40"/>
    <mergeCell ref="A41:B41"/>
    <mergeCell ref="A43:K43"/>
    <mergeCell ref="B45:C45"/>
    <mergeCell ref="D45:E45"/>
    <mergeCell ref="F45:G45"/>
    <mergeCell ref="D50:E50"/>
    <mergeCell ref="G50:H50"/>
    <mergeCell ref="A56:K56"/>
    <mergeCell ref="B58:C58"/>
    <mergeCell ref="D58:E58"/>
    <mergeCell ref="F58:G58"/>
    <mergeCell ref="A51:B51"/>
    <mergeCell ref="A52:B52"/>
    <mergeCell ref="A53:B53"/>
    <mergeCell ref="D53:E53"/>
    <mergeCell ref="G53:H53"/>
    <mergeCell ref="A54:B54"/>
  </mergeCells>
  <conditionalFormatting sqref="I38:I40 F38:F40 I24:I26 F24:F26 I10:I12 F10:F12 I51:I53 F51:F53">
    <cfRule type="cellIs" priority="2" dxfId="0" operator="between" stopIfTrue="1">
      <formula>0</formula>
      <formula>1000</formula>
    </cfRule>
  </conditionalFormatting>
  <printOptions/>
  <pageMargins left="0.47" right="0.25" top="0.16" bottom="1.23" header="0" footer="0"/>
  <pageSetup fitToHeight="2" horizontalDpi="600" verticalDpi="600" orientation="portrait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5:M176"/>
  <sheetViews>
    <sheetView showGridLines="0" zoomScalePageLayoutView="0" workbookViewId="0" topLeftCell="A58">
      <selection activeCell="L106" sqref="L106"/>
    </sheetView>
  </sheetViews>
  <sheetFormatPr defaultColWidth="11.421875" defaultRowHeight="12.75"/>
  <cols>
    <col min="1" max="1" width="18.57421875" style="0" bestFit="1" customWidth="1"/>
    <col min="2" max="3" width="8.7109375" style="0" customWidth="1"/>
    <col min="4" max="4" width="12.140625" style="0" customWidth="1"/>
    <col min="5" max="5" width="8.7109375" style="0" customWidth="1"/>
    <col min="6" max="6" width="9.28125" style="0" customWidth="1"/>
    <col min="7" max="7" width="8.7109375" style="0" customWidth="1"/>
    <col min="8" max="8" width="10.7109375" style="0" customWidth="1"/>
    <col min="9" max="9" width="9.57421875" style="0" customWidth="1"/>
    <col min="10" max="10" width="12.28125" style="0" customWidth="1"/>
    <col min="11" max="11" width="10.28125" style="0" bestFit="1" customWidth="1"/>
  </cols>
  <sheetData>
    <row r="5" spans="1:11" ht="18">
      <c r="A5" s="301" t="s">
        <v>110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</row>
    <row r="6" spans="1:11" ht="18">
      <c r="A6" s="25" t="s">
        <v>19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8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ht="7.5" customHeight="1" thickBot="1"/>
    <row r="9" spans="4:9" ht="15.75" thickBot="1">
      <c r="D9" s="296" t="s">
        <v>20</v>
      </c>
      <c r="E9" s="297"/>
      <c r="F9" s="26" t="s">
        <v>21</v>
      </c>
      <c r="G9" s="296" t="s">
        <v>20</v>
      </c>
      <c r="H9" s="297"/>
      <c r="I9" s="26" t="s">
        <v>21</v>
      </c>
    </row>
    <row r="10" spans="1:9" ht="18.75" thickBot="1">
      <c r="A10" s="286" t="s">
        <v>22</v>
      </c>
      <c r="B10" s="286"/>
      <c r="D10" s="27" t="str">
        <f>A12</f>
        <v>G y Esgrima A</v>
      </c>
      <c r="E10" s="28"/>
      <c r="F10" s="29">
        <v>26</v>
      </c>
      <c r="G10" s="30" t="str">
        <f>A13</f>
        <v>Manuel Belgrano A</v>
      </c>
      <c r="H10" s="28"/>
      <c r="I10" s="29">
        <v>7</v>
      </c>
    </row>
    <row r="11" spans="1:9" ht="15.75" thickBot="1">
      <c r="A11" s="299" t="s">
        <v>57</v>
      </c>
      <c r="B11" s="300"/>
      <c r="C11" s="2"/>
      <c r="D11" s="302" t="str">
        <f>A11</f>
        <v>SIC A</v>
      </c>
      <c r="E11" s="303"/>
      <c r="F11" s="29">
        <v>12</v>
      </c>
      <c r="G11" s="304" t="str">
        <f>A12</f>
        <v>G y Esgrima A</v>
      </c>
      <c r="H11" s="303"/>
      <c r="I11" s="29">
        <v>15</v>
      </c>
    </row>
    <row r="12" spans="1:9" ht="15.75" thickBot="1">
      <c r="A12" s="299" t="s">
        <v>117</v>
      </c>
      <c r="B12" s="300"/>
      <c r="C12" s="2"/>
      <c r="D12" s="293" t="str">
        <f>A11</f>
        <v>SIC A</v>
      </c>
      <c r="E12" s="294"/>
      <c r="F12" s="29">
        <v>36</v>
      </c>
      <c r="G12" s="295" t="str">
        <f>A13</f>
        <v>Manuel Belgrano A</v>
      </c>
      <c r="H12" s="294"/>
      <c r="I12" s="29">
        <v>0</v>
      </c>
    </row>
    <row r="13" spans="1:3" ht="15">
      <c r="A13" s="299" t="s">
        <v>124</v>
      </c>
      <c r="B13" s="300"/>
      <c r="C13" s="2"/>
    </row>
    <row r="14" ht="13.5" thickBot="1"/>
    <row r="15" spans="1:11" ht="16.5" thickBot="1">
      <c r="A15" s="287" t="s">
        <v>23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9"/>
    </row>
    <row r="16" spans="1:11" ht="15">
      <c r="A16" s="31"/>
      <c r="B16" s="32"/>
      <c r="C16" s="32"/>
      <c r="D16" s="32"/>
      <c r="E16" s="32"/>
      <c r="F16" s="32"/>
      <c r="G16" s="32"/>
      <c r="H16" s="32"/>
      <c r="I16" s="32"/>
      <c r="J16" s="32" t="s">
        <v>19</v>
      </c>
      <c r="K16" s="32"/>
    </row>
    <row r="17" spans="1:11" ht="12.75">
      <c r="A17" s="33"/>
      <c r="B17" s="290" t="str">
        <f>A18</f>
        <v>SIC A</v>
      </c>
      <c r="C17" s="291"/>
      <c r="D17" s="290" t="str">
        <f>A19</f>
        <v>G y Esgrima A</v>
      </c>
      <c r="E17" s="291"/>
      <c r="F17" s="290" t="str">
        <f>A20</f>
        <v>Manuel Belgrano A</v>
      </c>
      <c r="G17" s="291"/>
      <c r="H17" s="34" t="s">
        <v>24</v>
      </c>
      <c r="I17" s="34" t="s">
        <v>25</v>
      </c>
      <c r="J17" s="34" t="s">
        <v>26</v>
      </c>
      <c r="K17" s="35" t="s">
        <v>27</v>
      </c>
    </row>
    <row r="18" spans="1:11" ht="15.75">
      <c r="A18" s="36" t="str">
        <f>A11</f>
        <v>SIC A</v>
      </c>
      <c r="B18" s="37"/>
      <c r="C18" s="37"/>
      <c r="D18" s="38">
        <f>IF(F11="","",F11)</f>
        <v>12</v>
      </c>
      <c r="E18" s="38">
        <f>IF(I11="","",I11)</f>
        <v>15</v>
      </c>
      <c r="F18" s="38">
        <f>IF(F12="","",F12)</f>
        <v>36</v>
      </c>
      <c r="G18" s="38">
        <f>IF(I12="","",I12)</f>
        <v>0</v>
      </c>
      <c r="H18" s="38">
        <f>(IF(OR(D18&lt;&gt;"",F18&lt;&gt;""),SUM(D18,F18),0))</f>
        <v>48</v>
      </c>
      <c r="I18" s="38">
        <f>(IF(OR(E18&lt;&gt;"",G18&lt;&gt;""),SUM(E18,G18),0))</f>
        <v>15</v>
      </c>
      <c r="J18" s="38">
        <f>H18-I18</f>
        <v>33</v>
      </c>
      <c r="K18" s="39">
        <f>IF(OR(F12&lt;&gt;"",I12&lt;&gt;""),IF(F12="PP",0,IF(OR(F12="GP",F12&gt;I12),2,IF(F12=I12,1,IF(OR(I12&gt;F12,I12="GP"),0)))),0)+IF(OR(F11&lt;&gt;"",I11&lt;&gt;""),IF(F11="PP",0,IF(OR(F11="GP",F11&gt;I11),2,IF(F11=I11,1,IF(OR(I11&gt;F11,I11="GP"),0)))),0)</f>
        <v>2</v>
      </c>
    </row>
    <row r="19" spans="1:11" ht="15.75">
      <c r="A19" s="36" t="str">
        <f>$A$12</f>
        <v>G y Esgrima A</v>
      </c>
      <c r="B19" s="38">
        <f>IF(I11="","",I11)</f>
        <v>15</v>
      </c>
      <c r="C19" s="38">
        <f>IF(F11="","",F11)</f>
        <v>12</v>
      </c>
      <c r="D19" s="37"/>
      <c r="E19" s="37"/>
      <c r="F19" s="38">
        <f>IF(F10="","",F10)</f>
        <v>26</v>
      </c>
      <c r="G19" s="38">
        <f>IF(I10="","",I10)</f>
        <v>7</v>
      </c>
      <c r="H19" s="38">
        <f>(IF(OR(B19&lt;&gt;"",F19&lt;&gt;""),SUM(B19,F19),0))</f>
        <v>41</v>
      </c>
      <c r="I19" s="38">
        <f>(IF(OR(C19&lt;&gt;"",G19&lt;&gt;""),SUM(C19,G19),0))</f>
        <v>19</v>
      </c>
      <c r="J19" s="38">
        <f>H19-I19</f>
        <v>22</v>
      </c>
      <c r="K19" s="40">
        <f>IF(OR(F10&lt;&gt;"",I10&lt;&gt;""),IF(F10="PP",0,IF(OR(F10="GP",F10&gt;I10),2,IF(F10=I10,1,IF(OR(I10&gt;F10,I10="GP"),0)))),0)+IF(OR(I11&lt;&gt;"",F11&lt;&gt;""),IF(I11="PP",0,IF(OR(I11="GP",I11&gt;F11),2,IF(I11=F11,1,IF(OR(F11&gt;I11,F11="GP"),0)))),0)</f>
        <v>4</v>
      </c>
    </row>
    <row r="20" spans="1:11" ht="15.75">
      <c r="A20" s="41" t="str">
        <f>A13</f>
        <v>Manuel Belgrano A</v>
      </c>
      <c r="B20" s="38">
        <f>IF(I12="","",I12)</f>
        <v>0</v>
      </c>
      <c r="C20" s="38">
        <f>IF(F12="","",F12)</f>
        <v>36</v>
      </c>
      <c r="D20" s="38">
        <f>IF(I10="","",I10)</f>
        <v>7</v>
      </c>
      <c r="E20" s="38">
        <f>IF(F10="","",F10)</f>
        <v>26</v>
      </c>
      <c r="F20" s="37"/>
      <c r="G20" s="37"/>
      <c r="H20" s="38">
        <f>(IF(OR(B20&lt;&gt;"",D20&lt;&gt;""),SUM(B20,D20),0))</f>
        <v>7</v>
      </c>
      <c r="I20" s="38">
        <f>(IF(OR(C20&lt;&gt;"",E20&lt;&gt;""),SUM(C20,E20),0))</f>
        <v>62</v>
      </c>
      <c r="J20" s="38">
        <f>H20-I20</f>
        <v>-55</v>
      </c>
      <c r="K20" s="39">
        <f>IF(OR(I12&lt;&gt;"",F12&lt;&gt;""),IF(I12="PP",0,IF(OR(I12="GP",I12&gt;F12),2,IF(I12=F12,1,IF(OR(F12&gt;I12,F12="GP"),0)))),0)+IF(OR(I10&lt;&gt;"",F10&lt;&gt;""),IF(I10="PP",0,IF(OR(I10="GP",I10&gt;F10),2,IF(I10=F10,1,IF(OR(F10&gt;I10,F10="GP"),0)))),0)</f>
        <v>0</v>
      </c>
    </row>
    <row r="22" ht="3.75" customHeight="1" thickBot="1"/>
    <row r="23" spans="4:9" ht="15.75" thickBot="1">
      <c r="D23" s="296" t="s">
        <v>20</v>
      </c>
      <c r="E23" s="297"/>
      <c r="F23" s="26" t="s">
        <v>21</v>
      </c>
      <c r="G23" s="296" t="s">
        <v>20</v>
      </c>
      <c r="H23" s="297"/>
      <c r="I23" s="26" t="s">
        <v>21</v>
      </c>
    </row>
    <row r="24" spans="1:13" ht="18.75" thickBot="1">
      <c r="A24" s="286" t="s">
        <v>28</v>
      </c>
      <c r="B24" s="286"/>
      <c r="D24" s="27" t="str">
        <f>A26</f>
        <v>Champagnat A</v>
      </c>
      <c r="E24" s="28"/>
      <c r="F24" s="29">
        <v>31</v>
      </c>
      <c r="G24" s="30" t="str">
        <f>A27</f>
        <v>Liceo Militar A</v>
      </c>
      <c r="H24" s="28"/>
      <c r="I24" s="29">
        <v>5</v>
      </c>
      <c r="M24" t="s">
        <v>19</v>
      </c>
    </row>
    <row r="25" spans="1:9" ht="15.75" thickBot="1">
      <c r="A25" s="292" t="s">
        <v>60</v>
      </c>
      <c r="B25" s="292"/>
      <c r="C25" s="2"/>
      <c r="D25" s="27" t="str">
        <f>A25</f>
        <v>CUBA A</v>
      </c>
      <c r="E25" s="28"/>
      <c r="F25" s="29">
        <v>24</v>
      </c>
      <c r="G25" s="30" t="str">
        <f>A26</f>
        <v>Champagnat A</v>
      </c>
      <c r="H25" s="28"/>
      <c r="I25" s="29">
        <v>12</v>
      </c>
    </row>
    <row r="26" spans="1:9" ht="15.75" thickBot="1">
      <c r="A26" s="292" t="s">
        <v>67</v>
      </c>
      <c r="B26" s="292"/>
      <c r="C26" s="2"/>
      <c r="D26" s="293" t="str">
        <f>A25</f>
        <v>CUBA A</v>
      </c>
      <c r="E26" s="294"/>
      <c r="F26" s="29">
        <v>26</v>
      </c>
      <c r="G26" s="295" t="str">
        <f>A27</f>
        <v>Liceo Militar A</v>
      </c>
      <c r="H26" s="294"/>
      <c r="I26" s="29">
        <v>7</v>
      </c>
    </row>
    <row r="27" spans="1:3" ht="15">
      <c r="A27" s="292" t="s">
        <v>123</v>
      </c>
      <c r="B27" s="292"/>
      <c r="C27" s="2"/>
    </row>
    <row r="28" ht="13.5" thickBot="1"/>
    <row r="29" spans="1:11" ht="16.5" thickBot="1">
      <c r="A29" s="287" t="s">
        <v>23</v>
      </c>
      <c r="B29" s="288"/>
      <c r="C29" s="288"/>
      <c r="D29" s="288"/>
      <c r="E29" s="288"/>
      <c r="F29" s="288"/>
      <c r="G29" s="288"/>
      <c r="H29" s="288"/>
      <c r="I29" s="288"/>
      <c r="J29" s="288"/>
      <c r="K29" s="289"/>
    </row>
    <row r="30" spans="1:11" ht="1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.75">
      <c r="A31" s="33"/>
      <c r="B31" s="290" t="str">
        <f>A32</f>
        <v>CUBA A</v>
      </c>
      <c r="C31" s="291"/>
      <c r="D31" s="290" t="str">
        <f>A33</f>
        <v>Champagnat A</v>
      </c>
      <c r="E31" s="291"/>
      <c r="F31" s="290" t="str">
        <f>A34</f>
        <v>Liceo Militar A</v>
      </c>
      <c r="G31" s="291"/>
      <c r="H31" s="34" t="s">
        <v>24</v>
      </c>
      <c r="I31" s="34" t="s">
        <v>25</v>
      </c>
      <c r="J31" s="34" t="s">
        <v>26</v>
      </c>
      <c r="K31" s="35" t="s">
        <v>27</v>
      </c>
    </row>
    <row r="32" spans="1:11" ht="15.75">
      <c r="A32" s="36" t="str">
        <f>A25</f>
        <v>CUBA A</v>
      </c>
      <c r="B32" s="37"/>
      <c r="C32" s="37"/>
      <c r="D32" s="38">
        <f>IF(F25="","",F25)</f>
        <v>24</v>
      </c>
      <c r="E32" s="38">
        <f>IF(I25="","",I25)</f>
        <v>12</v>
      </c>
      <c r="F32" s="38">
        <f>IF(F26="","",F26)</f>
        <v>26</v>
      </c>
      <c r="G32" s="38">
        <f>IF(I26="","",I26)</f>
        <v>7</v>
      </c>
      <c r="H32" s="38">
        <f>(IF(OR(D32&lt;&gt;"",F32&lt;&gt;""),SUM(D32,F32),0))</f>
        <v>50</v>
      </c>
      <c r="I32" s="38">
        <f>(IF(OR(E32&lt;&gt;"",G32&lt;&gt;""),SUM(E32,G32),0))</f>
        <v>19</v>
      </c>
      <c r="J32" s="38">
        <f>H32-I32</f>
        <v>31</v>
      </c>
      <c r="K32" s="39">
        <f>IF(OR(F26&lt;&gt;"",I26&lt;&gt;""),IF(F26="PP",0,IF(OR(F26="GP",F26&gt;I26),2,IF(F26=I26,1,IF(OR(I26&gt;F26,I26="GP"),0)))),0)+IF(OR(F25&lt;&gt;"",I25&lt;&gt;""),IF(F25="PP",0,IF(OR(F25="GP",F25&gt;I25),2,IF(F25=I25,1,IF(OR(I25&gt;F25,I25="GP"),0)))),0)</f>
        <v>4</v>
      </c>
    </row>
    <row r="33" spans="1:11" ht="15.75">
      <c r="A33" s="41" t="str">
        <f>A26</f>
        <v>Champagnat A</v>
      </c>
      <c r="B33" s="38">
        <f>IF(I25="","",I25)</f>
        <v>12</v>
      </c>
      <c r="C33" s="38">
        <f>IF(F25="","",F25)</f>
        <v>24</v>
      </c>
      <c r="D33" s="37"/>
      <c r="E33" s="37"/>
      <c r="F33" s="38">
        <f>IF(F24="","",F24)</f>
        <v>31</v>
      </c>
      <c r="G33" s="38">
        <f>IF(I24="","",I24)</f>
        <v>5</v>
      </c>
      <c r="H33" s="38">
        <f>(IF(OR(B33&lt;&gt;"",F33&lt;&gt;""),SUM(B33,F33),0))</f>
        <v>43</v>
      </c>
      <c r="I33" s="38">
        <f>(IF(OR(C33&lt;&gt;"",G33&lt;&gt;""),SUM(C33,G33),0))</f>
        <v>29</v>
      </c>
      <c r="J33" s="38">
        <f>H33-I33</f>
        <v>14</v>
      </c>
      <c r="K33" s="40">
        <f>IF(OR(F24&lt;&gt;"",I24&lt;&gt;""),IF(F24="PP",0,IF(OR(F24="GP",F24&gt;I24),2,IF(F24=I24,1,IF(OR(I24&gt;F24,I24="GP"),0)))),0)+IF(OR(I25&lt;&gt;"",F25&lt;&gt;""),IF(I25="PP",0,IF(OR(I25="GP",I25&gt;F25),2,IF(I25=F25,1,IF(OR(F25&gt;I25,F25="GP"),0)))),0)</f>
        <v>2</v>
      </c>
    </row>
    <row r="34" spans="1:11" ht="15.75">
      <c r="A34" s="36" t="str">
        <f>$A$27</f>
        <v>Liceo Militar A</v>
      </c>
      <c r="B34" s="38">
        <f>IF(I26="","",I26)</f>
        <v>7</v>
      </c>
      <c r="C34" s="38">
        <f>IF(F26="","",F26)</f>
        <v>26</v>
      </c>
      <c r="D34" s="38">
        <f>IF(I24="","",I24)</f>
        <v>5</v>
      </c>
      <c r="E34" s="38">
        <f>IF(F24="","",F24)</f>
        <v>31</v>
      </c>
      <c r="F34" s="37"/>
      <c r="G34" s="37"/>
      <c r="H34" s="38">
        <f>(IF(OR(B34&lt;&gt;"",D34&lt;&gt;""),SUM(B34,D34),0))</f>
        <v>12</v>
      </c>
      <c r="I34" s="38">
        <f>(IF(OR(C34&lt;&gt;"",E34&lt;&gt;""),SUM(C34,E34),0))</f>
        <v>57</v>
      </c>
      <c r="J34" s="38">
        <f>H34-I34</f>
        <v>-45</v>
      </c>
      <c r="K34" s="40">
        <f>IF(OR(I26&lt;&gt;"",F26&lt;&gt;""),IF(I26="PP",0,IF(OR(I26="GP",I26&gt;F26),2,IF(I26=F26,1,IF(OR(F26&gt;I26,F26="GP"),0)))),0)+IF(OR(I24&lt;&gt;"",F24&lt;&gt;""),IF(I24="PP",0,IF(OR(I24="GP",I24&gt;F24),2,IF(I24=F24,1,IF(OR(F24&gt;I24,F24="GP"),0)))),0)</f>
        <v>0</v>
      </c>
    </row>
    <row r="36" ht="3.75" customHeight="1" thickBot="1"/>
    <row r="37" spans="4:9" ht="15.75" thickBot="1">
      <c r="D37" s="296" t="s">
        <v>20</v>
      </c>
      <c r="E37" s="297"/>
      <c r="F37" s="26" t="s">
        <v>21</v>
      </c>
      <c r="G37" s="296" t="s">
        <v>20</v>
      </c>
      <c r="H37" s="297"/>
      <c r="I37" s="26" t="s">
        <v>21</v>
      </c>
    </row>
    <row r="38" spans="1:9" ht="18.75" thickBot="1">
      <c r="A38" s="286" t="s">
        <v>29</v>
      </c>
      <c r="B38" s="286"/>
      <c r="D38" s="27" t="str">
        <f>A40</f>
        <v>San Cirano A</v>
      </c>
      <c r="E38" s="28"/>
      <c r="F38" s="29">
        <v>21</v>
      </c>
      <c r="G38" s="30" t="str">
        <f>A41</f>
        <v>Bco Hipotecario A</v>
      </c>
      <c r="H38" s="28"/>
      <c r="I38" s="29">
        <v>22</v>
      </c>
    </row>
    <row r="39" spans="1:9" ht="15.75" thickBot="1">
      <c r="A39" s="299" t="s">
        <v>59</v>
      </c>
      <c r="B39" s="300"/>
      <c r="C39" s="2"/>
      <c r="D39" s="27" t="str">
        <f>A39</f>
        <v>Alumni A</v>
      </c>
      <c r="E39" s="28"/>
      <c r="F39" s="29">
        <v>48</v>
      </c>
      <c r="G39" s="30" t="str">
        <f>A40</f>
        <v>San Cirano A</v>
      </c>
      <c r="H39" s="28"/>
      <c r="I39" s="29">
        <v>0</v>
      </c>
    </row>
    <row r="40" spans="1:9" ht="15.75" thickBot="1">
      <c r="A40" s="292" t="s">
        <v>118</v>
      </c>
      <c r="B40" s="292"/>
      <c r="C40" s="2"/>
      <c r="D40" s="293" t="str">
        <f>A39</f>
        <v>Alumni A</v>
      </c>
      <c r="E40" s="294"/>
      <c r="F40" s="29">
        <v>38</v>
      </c>
      <c r="G40" s="295" t="str">
        <f>A41</f>
        <v>Bco Hipotecario A</v>
      </c>
      <c r="H40" s="294"/>
      <c r="I40" s="29">
        <v>12</v>
      </c>
    </row>
    <row r="41" spans="1:3" ht="15">
      <c r="A41" s="292" t="s">
        <v>122</v>
      </c>
      <c r="B41" s="292"/>
      <c r="C41" s="2"/>
    </row>
    <row r="42" ht="13.5" thickBot="1"/>
    <row r="43" spans="1:11" ht="16.5" thickBot="1">
      <c r="A43" s="287" t="s">
        <v>23</v>
      </c>
      <c r="B43" s="288"/>
      <c r="C43" s="288"/>
      <c r="D43" s="288"/>
      <c r="E43" s="288"/>
      <c r="F43" s="288"/>
      <c r="G43" s="288"/>
      <c r="H43" s="288"/>
      <c r="I43" s="288"/>
      <c r="J43" s="288"/>
      <c r="K43" s="289"/>
    </row>
    <row r="44" spans="1:11" ht="1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2.75">
      <c r="A45" s="33"/>
      <c r="B45" s="290" t="str">
        <f>A46</f>
        <v>Alumni A</v>
      </c>
      <c r="C45" s="291"/>
      <c r="D45" s="290" t="str">
        <f>A47</f>
        <v>San Cirano A</v>
      </c>
      <c r="E45" s="291"/>
      <c r="F45" s="290" t="str">
        <f>A48</f>
        <v>Bco Hipotecario A</v>
      </c>
      <c r="G45" s="291"/>
      <c r="H45" s="34" t="s">
        <v>24</v>
      </c>
      <c r="I45" s="34" t="s">
        <v>25</v>
      </c>
      <c r="J45" s="34" t="s">
        <v>26</v>
      </c>
      <c r="K45" s="35" t="s">
        <v>27</v>
      </c>
    </row>
    <row r="46" spans="1:11" ht="15.75">
      <c r="A46" s="36" t="str">
        <f>A39</f>
        <v>Alumni A</v>
      </c>
      <c r="B46" s="37"/>
      <c r="C46" s="37"/>
      <c r="D46" s="38">
        <f>IF(F39="","",F39)</f>
        <v>48</v>
      </c>
      <c r="E46" s="38">
        <f>IF(I39="","",I39)</f>
        <v>0</v>
      </c>
      <c r="F46" s="38">
        <f>IF(F40="","",F40)</f>
        <v>38</v>
      </c>
      <c r="G46" s="38">
        <f>IF(I40="","",I40)</f>
        <v>12</v>
      </c>
      <c r="H46" s="38">
        <f>(IF(OR(D46&lt;&gt;"",F46&lt;&gt;""),SUM(D46,F46),0))</f>
        <v>86</v>
      </c>
      <c r="I46" s="38">
        <f>(IF(OR(E46&lt;&gt;"",G46&lt;&gt;""),SUM(E46,G46),0))</f>
        <v>12</v>
      </c>
      <c r="J46" s="38">
        <f>H46-I46</f>
        <v>74</v>
      </c>
      <c r="K46" s="39">
        <f>IF(OR(F40&lt;&gt;"",I40&lt;&gt;""),IF(F40="PP",0,IF(OR(F40="GP",F40&gt;I40),2,IF(F40=I40,1,IF(OR(I40&gt;F40,I40="GP"),0)))),0)+IF(OR(F39&lt;&gt;"",I39&lt;&gt;""),IF(F39="PP",0,IF(OR(F39="GP",F39&gt;I39),2,IF(F39=I39,1,IF(OR(I39&gt;F39,I39="GP"),0)))),0)</f>
        <v>4</v>
      </c>
    </row>
    <row r="47" spans="1:11" ht="15.75">
      <c r="A47" s="36" t="str">
        <f>A40</f>
        <v>San Cirano A</v>
      </c>
      <c r="B47" s="38">
        <f>IF(I39="","",I39)</f>
        <v>0</v>
      </c>
      <c r="C47" s="38">
        <f>IF(F39="","",F39)</f>
        <v>48</v>
      </c>
      <c r="D47" s="37"/>
      <c r="E47" s="37"/>
      <c r="F47" s="38">
        <f>IF(F38="","",F38)</f>
        <v>21</v>
      </c>
      <c r="G47" s="38">
        <f>IF(I38="","",I38)</f>
        <v>22</v>
      </c>
      <c r="H47" s="38">
        <f>(IF(OR(B47&lt;&gt;"",F47&lt;&gt;""),SUM(B47,F47),0))</f>
        <v>21</v>
      </c>
      <c r="I47" s="38">
        <f>(IF(OR(C47&lt;&gt;"",G47&lt;&gt;""),SUM(C47,G47),0))</f>
        <v>70</v>
      </c>
      <c r="J47" s="38">
        <f>H47-I47</f>
        <v>-49</v>
      </c>
      <c r="K47" s="39">
        <f>IF(OR(F38&lt;&gt;"",I38&lt;&gt;""),IF(F38="PP",0,IF(OR(F38="GP",F38&gt;I38),2,IF(F38=I38,1,IF(OR(I38&gt;F38,I38="GP"),0)))),0)+IF(OR(I39&lt;&gt;"",F39&lt;&gt;""),IF(I39="PP",0,IF(OR(I39="GP",I39&gt;F39),2,IF(I39=F39,1,IF(OR(F39&gt;I39,F39="GP"),0)))),0)</f>
        <v>0</v>
      </c>
    </row>
    <row r="48" spans="1:11" ht="15.75">
      <c r="A48" s="41" t="str">
        <f>A41</f>
        <v>Bco Hipotecario A</v>
      </c>
      <c r="B48" s="38">
        <f>IF(I40="","",I40)</f>
        <v>12</v>
      </c>
      <c r="C48" s="38">
        <f>IF(F40="","",F40)</f>
        <v>38</v>
      </c>
      <c r="D48" s="38">
        <f>IF(I38="","",I38)</f>
        <v>22</v>
      </c>
      <c r="E48" s="38">
        <f>IF(F38="","",F38)</f>
        <v>21</v>
      </c>
      <c r="F48" s="37"/>
      <c r="G48" s="37"/>
      <c r="H48" s="38">
        <f>(IF(OR(B48&lt;&gt;"",D48&lt;&gt;""),SUM(B48,D48),0))</f>
        <v>34</v>
      </c>
      <c r="I48" s="38">
        <f>(IF(OR(C48&lt;&gt;"",E48&lt;&gt;""),SUM(C48,E48),0))</f>
        <v>59</v>
      </c>
      <c r="J48" s="38">
        <f>H48-I48</f>
        <v>-25</v>
      </c>
      <c r="K48" s="40">
        <f>IF(OR(I40&lt;&gt;"",F40&lt;&gt;""),IF(I40="PP",0,IF(OR(I40="GP",I40&gt;F40),2,IF(I40=F40,1,IF(OR(F40&gt;I40,F40="GP"),0)))),0)+IF(OR(I38&lt;&gt;"",F38&lt;&gt;""),IF(I38="PP",0,IF(OR(I38="GP",I38&gt;F38),2,IF(I38=F38,1,IF(OR(F38&gt;I38,F38="GP"),0)))),0)</f>
        <v>2</v>
      </c>
    </row>
    <row r="49" ht="13.5" thickBot="1"/>
    <row r="50" spans="4:9" ht="15.75" thickBot="1">
      <c r="D50" s="296" t="s">
        <v>20</v>
      </c>
      <c r="E50" s="297"/>
      <c r="F50" s="26" t="s">
        <v>21</v>
      </c>
      <c r="G50" s="296" t="s">
        <v>20</v>
      </c>
      <c r="H50" s="297"/>
      <c r="I50" s="26" t="s">
        <v>21</v>
      </c>
    </row>
    <row r="51" spans="1:9" ht="18.75" thickBot="1">
      <c r="A51" s="286" t="s">
        <v>30</v>
      </c>
      <c r="B51" s="286"/>
      <c r="D51" s="27" t="str">
        <f>A53</f>
        <v>Monte Grande A</v>
      </c>
      <c r="E51" s="28"/>
      <c r="F51" s="29">
        <v>31</v>
      </c>
      <c r="G51" s="30" t="str">
        <f>A54</f>
        <v>Lujan A</v>
      </c>
      <c r="H51" s="28"/>
      <c r="I51" s="29">
        <v>12</v>
      </c>
    </row>
    <row r="52" spans="1:9" ht="15.75" thickBot="1">
      <c r="A52" s="292" t="s">
        <v>58</v>
      </c>
      <c r="B52" s="292"/>
      <c r="C52" s="2"/>
      <c r="D52" s="27" t="str">
        <f>A52</f>
        <v>Curupayti A</v>
      </c>
      <c r="E52" s="28"/>
      <c r="F52" s="29">
        <v>24</v>
      </c>
      <c r="G52" s="30" t="str">
        <f>A53</f>
        <v>Monte Grande A</v>
      </c>
      <c r="H52" s="28"/>
      <c r="I52" s="29">
        <v>0</v>
      </c>
    </row>
    <row r="53" spans="1:9" ht="15.75" thickBot="1">
      <c r="A53" s="292" t="s">
        <v>75</v>
      </c>
      <c r="B53" s="292"/>
      <c r="C53" s="2"/>
      <c r="D53" s="293" t="str">
        <f>A52</f>
        <v>Curupayti A</v>
      </c>
      <c r="E53" s="294"/>
      <c r="F53" s="29">
        <v>29</v>
      </c>
      <c r="G53" s="295" t="str">
        <f>A54</f>
        <v>Lujan A</v>
      </c>
      <c r="H53" s="294"/>
      <c r="I53" s="29">
        <v>5</v>
      </c>
    </row>
    <row r="54" spans="1:3" ht="15">
      <c r="A54" s="292" t="s">
        <v>81</v>
      </c>
      <c r="B54" s="292"/>
      <c r="C54" s="2"/>
    </row>
    <row r="55" ht="13.5" thickBot="1"/>
    <row r="56" spans="1:11" ht="16.5" thickBot="1">
      <c r="A56" s="287" t="s">
        <v>23</v>
      </c>
      <c r="B56" s="288"/>
      <c r="C56" s="288"/>
      <c r="D56" s="288"/>
      <c r="E56" s="288"/>
      <c r="F56" s="288"/>
      <c r="G56" s="288"/>
      <c r="H56" s="288"/>
      <c r="I56" s="288"/>
      <c r="J56" s="288"/>
      <c r="K56" s="289"/>
    </row>
    <row r="57" spans="1:11" ht="1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1" ht="12.75">
      <c r="A58" s="33"/>
      <c r="B58" s="290" t="str">
        <f>A59</f>
        <v>Curupayti A</v>
      </c>
      <c r="C58" s="291"/>
      <c r="D58" s="290" t="str">
        <f>A60</f>
        <v>Monte Grande A</v>
      </c>
      <c r="E58" s="291"/>
      <c r="F58" s="290" t="str">
        <f>A61</f>
        <v>Lujan A</v>
      </c>
      <c r="G58" s="291"/>
      <c r="H58" s="34" t="s">
        <v>24</v>
      </c>
      <c r="I58" s="34" t="s">
        <v>25</v>
      </c>
      <c r="J58" s="34" t="s">
        <v>26</v>
      </c>
      <c r="K58" s="35" t="s">
        <v>27</v>
      </c>
    </row>
    <row r="59" spans="1:11" ht="15.75">
      <c r="A59" s="36" t="str">
        <f>A52</f>
        <v>Curupayti A</v>
      </c>
      <c r="B59" s="37"/>
      <c r="C59" s="37"/>
      <c r="D59" s="38">
        <f>IF(F52="","",F52)</f>
        <v>24</v>
      </c>
      <c r="E59" s="38">
        <f>IF(I52="","",I52)</f>
        <v>0</v>
      </c>
      <c r="F59" s="38">
        <f>IF(F53="","",F53)</f>
        <v>29</v>
      </c>
      <c r="G59" s="38">
        <f>IF(I53="","",I53)</f>
        <v>5</v>
      </c>
      <c r="H59" s="38">
        <f>(IF(OR(D59&lt;&gt;"",F59&lt;&gt;""),SUM(D59,F59),0))</f>
        <v>53</v>
      </c>
      <c r="I59" s="38">
        <f>(IF(OR(E59&lt;&gt;"",G59&lt;&gt;""),SUM(E59,G59),0))</f>
        <v>5</v>
      </c>
      <c r="J59" s="38">
        <f>H59-I59</f>
        <v>48</v>
      </c>
      <c r="K59" s="39">
        <f>IF(OR(F53&lt;&gt;"",I53&lt;&gt;""),IF(F53="PP",0,IF(OR(F53="GP",F53&gt;I53),2,IF(F53=I53,1,IF(OR(I53&gt;F53,I53="GP"),0)))),0)+IF(OR(F52&lt;&gt;"",I52&lt;&gt;""),IF(F52="PP",0,IF(OR(F52="GP",F52&gt;I52),2,IF(F52=I52,1,IF(OR(I52&gt;F52,I52="GP"),0)))),0)</f>
        <v>4</v>
      </c>
    </row>
    <row r="60" spans="1:11" ht="15.75">
      <c r="A60" s="36" t="str">
        <f>A53</f>
        <v>Monte Grande A</v>
      </c>
      <c r="B60" s="38">
        <f>IF(I52="","",I52)</f>
        <v>0</v>
      </c>
      <c r="C60" s="38">
        <f>IF(F52="","",F52)</f>
        <v>24</v>
      </c>
      <c r="D60" s="37"/>
      <c r="E60" s="37"/>
      <c r="F60" s="38">
        <f>IF(F51="","",F51)</f>
        <v>31</v>
      </c>
      <c r="G60" s="38">
        <f>IF(I51="","",I51)</f>
        <v>12</v>
      </c>
      <c r="H60" s="38">
        <f>(IF(OR(B60&lt;&gt;"",F60&lt;&gt;""),SUM(B60,F60),0))</f>
        <v>31</v>
      </c>
      <c r="I60" s="38">
        <f>(IF(OR(C60&lt;&gt;"",G60&lt;&gt;""),SUM(C60,G60),0))</f>
        <v>36</v>
      </c>
      <c r="J60" s="38">
        <f>H60-I60</f>
        <v>-5</v>
      </c>
      <c r="K60" s="39">
        <f>IF(OR(F51&lt;&gt;"",I51&lt;&gt;""),IF(F51="PP",0,IF(OR(F51="GP",F51&gt;I51),2,IF(F51=I51,1,IF(OR(I51&gt;F51,I51="GP"),0)))),0)+IF(OR(I52&lt;&gt;"",F52&lt;&gt;""),IF(I52="PP",0,IF(OR(I52="GP",I52&gt;F52),2,IF(I52=F52,1,IF(OR(F52&gt;I52,F52="GP"),0)))),0)</f>
        <v>2</v>
      </c>
    </row>
    <row r="61" spans="1:11" ht="15.75">
      <c r="A61" s="41" t="str">
        <f>A54</f>
        <v>Lujan A</v>
      </c>
      <c r="B61" s="38">
        <f>IF(I53="","",I53)</f>
        <v>5</v>
      </c>
      <c r="C61" s="38">
        <f>IF(F53="","",F53)</f>
        <v>29</v>
      </c>
      <c r="D61" s="38">
        <f>IF(I51="","",I51)</f>
        <v>12</v>
      </c>
      <c r="E61" s="38">
        <f>IF(F51="","",F51)</f>
        <v>31</v>
      </c>
      <c r="F61" s="37"/>
      <c r="G61" s="37"/>
      <c r="H61" s="38">
        <f>(IF(OR(B61&lt;&gt;"",D61&lt;&gt;""),SUM(B61,D61),0))</f>
        <v>17</v>
      </c>
      <c r="I61" s="38">
        <f>(IF(OR(C61&lt;&gt;"",E61&lt;&gt;""),SUM(C61,E61),0))</f>
        <v>60</v>
      </c>
      <c r="J61" s="38">
        <f>H61-I61</f>
        <v>-43</v>
      </c>
      <c r="K61" s="40">
        <f>IF(OR(I53&lt;&gt;"",F53&lt;&gt;""),IF(I53="PP",0,IF(OR(I53="GP",I53&gt;F53),2,IF(I53=F53,1,IF(OR(F53&gt;I53,F53="GP"),0)))),0)+IF(OR(I51&lt;&gt;"",F51&lt;&gt;""),IF(I51="PP",0,IF(OR(I51="GP",I51&gt;F51),2,IF(I51=F51,1,IF(OR(F51&gt;I51,F51="GP"),0)))),0)</f>
        <v>0</v>
      </c>
    </row>
    <row r="63" ht="13.5" thickBot="1"/>
    <row r="64" spans="4:9" ht="15.75" thickBot="1">
      <c r="D64" s="296" t="s">
        <v>20</v>
      </c>
      <c r="E64" s="297"/>
      <c r="F64" s="26" t="s">
        <v>21</v>
      </c>
      <c r="G64" s="296" t="s">
        <v>20</v>
      </c>
      <c r="H64" s="297"/>
      <c r="I64" s="26" t="s">
        <v>21</v>
      </c>
    </row>
    <row r="65" spans="1:9" ht="18.75" thickBot="1">
      <c r="A65" s="286" t="s">
        <v>31</v>
      </c>
      <c r="B65" s="286"/>
      <c r="D65" s="27" t="str">
        <f>A67</f>
        <v>San Andres A</v>
      </c>
      <c r="E65" s="28"/>
      <c r="F65" s="29">
        <v>12</v>
      </c>
      <c r="G65" s="30" t="str">
        <f>A68</f>
        <v>Virreyes A</v>
      </c>
      <c r="H65" s="28"/>
      <c r="I65" s="29">
        <v>33</v>
      </c>
    </row>
    <row r="66" spans="1:9" ht="15.75" thickBot="1">
      <c r="A66" s="292" t="s">
        <v>63</v>
      </c>
      <c r="B66" s="292"/>
      <c r="C66" s="2"/>
      <c r="D66" s="27" t="str">
        <f>A66</f>
        <v>San Luis A</v>
      </c>
      <c r="E66" s="28"/>
      <c r="F66" s="29">
        <v>28</v>
      </c>
      <c r="G66" s="30" t="str">
        <f>A67</f>
        <v>San Andres A</v>
      </c>
      <c r="H66" s="28"/>
      <c r="I66" s="29">
        <v>12</v>
      </c>
    </row>
    <row r="67" spans="1:9" ht="15.75" thickBot="1">
      <c r="A67" s="292" t="s">
        <v>72</v>
      </c>
      <c r="B67" s="292"/>
      <c r="C67" s="2"/>
      <c r="D67" s="293" t="str">
        <f>A66</f>
        <v>San Luis A</v>
      </c>
      <c r="E67" s="294"/>
      <c r="F67" s="29">
        <v>33</v>
      </c>
      <c r="G67" s="295" t="str">
        <f>A68</f>
        <v>Virreyes A</v>
      </c>
      <c r="H67" s="294"/>
      <c r="I67" s="29">
        <v>0</v>
      </c>
    </row>
    <row r="68" spans="1:3" ht="15">
      <c r="A68" s="298" t="s">
        <v>79</v>
      </c>
      <c r="B68" s="298"/>
      <c r="C68" s="2"/>
    </row>
    <row r="69" ht="13.5" thickBot="1"/>
    <row r="70" spans="1:11" ht="16.5" thickBot="1">
      <c r="A70" s="287" t="s">
        <v>23</v>
      </c>
      <c r="B70" s="288"/>
      <c r="C70" s="288"/>
      <c r="D70" s="288"/>
      <c r="E70" s="288"/>
      <c r="F70" s="288"/>
      <c r="G70" s="288"/>
      <c r="H70" s="288"/>
      <c r="I70" s="288"/>
      <c r="J70" s="288"/>
      <c r="K70" s="289"/>
    </row>
    <row r="71" spans="1:11" ht="15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ht="12.75">
      <c r="A72" s="33"/>
      <c r="B72" s="290" t="str">
        <f>A73</f>
        <v>San Luis A</v>
      </c>
      <c r="C72" s="291"/>
      <c r="D72" s="290" t="str">
        <f>A74</f>
        <v>San Andres A</v>
      </c>
      <c r="E72" s="291"/>
      <c r="F72" s="290" t="str">
        <f>A75</f>
        <v>Virreyes A</v>
      </c>
      <c r="G72" s="291"/>
      <c r="H72" s="34" t="s">
        <v>24</v>
      </c>
      <c r="I72" s="34" t="s">
        <v>25</v>
      </c>
      <c r="J72" s="34" t="s">
        <v>26</v>
      </c>
      <c r="K72" s="35" t="s">
        <v>27</v>
      </c>
    </row>
    <row r="73" spans="1:11" ht="15.75">
      <c r="A73" s="36" t="str">
        <f>A66</f>
        <v>San Luis A</v>
      </c>
      <c r="B73" s="37"/>
      <c r="C73" s="37"/>
      <c r="D73" s="38">
        <f>IF(F66="","",F66)</f>
        <v>28</v>
      </c>
      <c r="E73" s="38">
        <f>IF(I66="","",I66)</f>
        <v>12</v>
      </c>
      <c r="F73" s="38">
        <f>IF(F67="","",F67)</f>
        <v>33</v>
      </c>
      <c r="G73" s="38">
        <f>IF(I67="","",I67)</f>
        <v>0</v>
      </c>
      <c r="H73" s="38">
        <f>(IF(OR(D73&lt;&gt;"",F73&lt;&gt;""),SUM(D73,F73),0))</f>
        <v>61</v>
      </c>
      <c r="I73" s="38">
        <f>(IF(OR(E73&lt;&gt;"",G73&lt;&gt;""),SUM(E73,G73),0))</f>
        <v>12</v>
      </c>
      <c r="J73" s="38">
        <f>H73-I73</f>
        <v>49</v>
      </c>
      <c r="K73" s="39">
        <f>IF(OR(F67&lt;&gt;"",I67&lt;&gt;""),IF(F67="PP",0,IF(OR(F67="GP",F67&gt;I67),2,IF(F67=I67,1,IF(OR(I67&gt;F67,I67="GP"),0)))),0)+IF(OR(F66&lt;&gt;"",I66&lt;&gt;""),IF(F66="PP",0,IF(OR(F66="GP",F66&gt;I66),2,IF(F66=I66,1,IF(OR(I66&gt;F66,I66="GP"),0)))),0)</f>
        <v>4</v>
      </c>
    </row>
    <row r="74" spans="1:11" ht="15.75">
      <c r="A74" s="36" t="str">
        <f>A67</f>
        <v>San Andres A</v>
      </c>
      <c r="B74" s="38">
        <f>IF(I66="","",I66)</f>
        <v>12</v>
      </c>
      <c r="C74" s="38">
        <f>IF(F66="","",F66)</f>
        <v>28</v>
      </c>
      <c r="D74" s="37"/>
      <c r="E74" s="37"/>
      <c r="F74" s="38">
        <f>IF(F65="","",F65)</f>
        <v>12</v>
      </c>
      <c r="G74" s="38">
        <f>IF(I65="","",I65)</f>
        <v>33</v>
      </c>
      <c r="H74" s="38">
        <f>(IF(OR(B74&lt;&gt;"",F74&lt;&gt;""),SUM(B74,F74),0))</f>
        <v>24</v>
      </c>
      <c r="I74" s="38">
        <f>(IF(OR(C74&lt;&gt;"",G74&lt;&gt;""),SUM(C74,G74),0))</f>
        <v>61</v>
      </c>
      <c r="J74" s="38">
        <f>H74-I74</f>
        <v>-37</v>
      </c>
      <c r="K74" s="39">
        <f>IF(OR(F65&lt;&gt;"",I65&lt;&gt;""),IF(F65="PP",0,IF(OR(F65="GP",F65&gt;I65),2,IF(F65=I65,1,IF(OR(I65&gt;F65,I65="GP"),0)))),0)+IF(OR(I66&lt;&gt;"",F66&lt;&gt;""),IF(I66="PP",0,IF(OR(I66="GP",I66&gt;F66),2,IF(I66=F66,1,IF(OR(F66&gt;I66,F66="GP"),0)))),0)</f>
        <v>0</v>
      </c>
    </row>
    <row r="75" spans="1:11" ht="15.75">
      <c r="A75" s="41" t="str">
        <f>A68</f>
        <v>Virreyes A</v>
      </c>
      <c r="B75" s="38">
        <f>IF(I67="","",I67)</f>
        <v>0</v>
      </c>
      <c r="C75" s="38">
        <f>IF(F67="","",F67)</f>
        <v>33</v>
      </c>
      <c r="D75" s="38">
        <f>IF(I65="","",I65)</f>
        <v>33</v>
      </c>
      <c r="E75" s="38">
        <f>IF(F65="","",F65)</f>
        <v>12</v>
      </c>
      <c r="F75" s="37"/>
      <c r="G75" s="37"/>
      <c r="H75" s="38">
        <f>(IF(OR(B75&lt;&gt;"",D75&lt;&gt;""),SUM(B75,D75),0))</f>
        <v>33</v>
      </c>
      <c r="I75" s="38">
        <f>(IF(OR(C75&lt;&gt;"",E75&lt;&gt;""),SUM(C75,E75),0))</f>
        <v>45</v>
      </c>
      <c r="J75" s="38">
        <f>H75-I75</f>
        <v>-12</v>
      </c>
      <c r="K75" s="40">
        <f>IF(OR(I67&lt;&gt;"",F67&lt;&gt;""),IF(I67="PP",0,IF(OR(I67="GP",I67&gt;F67),2,IF(I67=F67,1,IF(OR(F67&gt;I67,F67="GP"),0)))),0)+IF(OR(I65&lt;&gt;"",F65&lt;&gt;""),IF(I65="PP",0,IF(OR(I65="GP",I65&gt;F65),2,IF(I65=F65,1,IF(OR(F65&gt;I65,F65="GP"),0)))),0)</f>
        <v>2</v>
      </c>
    </row>
    <row r="76" ht="13.5" thickBot="1"/>
    <row r="77" spans="4:9" ht="15.75" thickBot="1">
      <c r="D77" s="296" t="s">
        <v>20</v>
      </c>
      <c r="E77" s="297"/>
      <c r="F77" s="26" t="s">
        <v>21</v>
      </c>
      <c r="G77" s="296" t="s">
        <v>20</v>
      </c>
      <c r="H77" s="297"/>
      <c r="I77" s="26" t="s">
        <v>21</v>
      </c>
    </row>
    <row r="78" spans="1:9" ht="18.75" thickBot="1">
      <c r="A78" s="286" t="s">
        <v>32</v>
      </c>
      <c r="B78" s="286"/>
      <c r="D78" s="27" t="str">
        <f>A80</f>
        <v>Don Bosco A</v>
      </c>
      <c r="E78" s="28"/>
      <c r="F78" s="29">
        <v>0</v>
      </c>
      <c r="G78" s="30" t="str">
        <f>A81</f>
        <v>San Martin A</v>
      </c>
      <c r="H78" s="28"/>
      <c r="I78" s="29">
        <v>45</v>
      </c>
    </row>
    <row r="79" spans="1:9" ht="15.75" thickBot="1">
      <c r="A79" s="292" t="s">
        <v>61</v>
      </c>
      <c r="B79" s="292"/>
      <c r="C79" s="2"/>
      <c r="D79" s="27" t="str">
        <f>A79</f>
        <v>Newman A</v>
      </c>
      <c r="E79" s="28"/>
      <c r="F79" s="29">
        <v>35</v>
      </c>
      <c r="G79" s="30" t="str">
        <f>A80</f>
        <v>Don Bosco A</v>
      </c>
      <c r="H79" s="28"/>
      <c r="I79" s="29">
        <v>7</v>
      </c>
    </row>
    <row r="80" spans="1:9" ht="15.75" thickBot="1">
      <c r="A80" s="292" t="s">
        <v>68</v>
      </c>
      <c r="B80" s="292"/>
      <c r="C80" s="2"/>
      <c r="D80" s="293" t="str">
        <f>A79</f>
        <v>Newman A</v>
      </c>
      <c r="E80" s="294"/>
      <c r="F80" s="29">
        <v>26</v>
      </c>
      <c r="G80" s="295" t="str">
        <f>A81</f>
        <v>San Martin A</v>
      </c>
      <c r="H80" s="294"/>
      <c r="I80" s="29">
        <v>5</v>
      </c>
    </row>
    <row r="81" spans="1:3" ht="15">
      <c r="A81" s="292" t="s">
        <v>121</v>
      </c>
      <c r="B81" s="292"/>
      <c r="C81" s="2"/>
    </row>
    <row r="82" ht="13.5" thickBot="1"/>
    <row r="83" spans="1:11" ht="16.5" thickBot="1">
      <c r="A83" s="287" t="s">
        <v>23</v>
      </c>
      <c r="B83" s="288"/>
      <c r="C83" s="288"/>
      <c r="D83" s="288"/>
      <c r="E83" s="288"/>
      <c r="F83" s="288"/>
      <c r="G83" s="288"/>
      <c r="H83" s="288"/>
      <c r="I83" s="288"/>
      <c r="J83" s="288"/>
      <c r="K83" s="289"/>
    </row>
    <row r="84" spans="1:11" ht="15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</row>
    <row r="85" spans="1:11" ht="12.75">
      <c r="A85" s="33"/>
      <c r="B85" s="290" t="str">
        <f>A86</f>
        <v>Newman A</v>
      </c>
      <c r="C85" s="291"/>
      <c r="D85" s="290" t="str">
        <f>A87</f>
        <v>Don Bosco A</v>
      </c>
      <c r="E85" s="291"/>
      <c r="F85" s="290" t="str">
        <f>A88</f>
        <v>San Martin A</v>
      </c>
      <c r="G85" s="291"/>
      <c r="H85" s="34" t="s">
        <v>24</v>
      </c>
      <c r="I85" s="34" t="s">
        <v>25</v>
      </c>
      <c r="J85" s="34" t="s">
        <v>26</v>
      </c>
      <c r="K85" s="35" t="s">
        <v>27</v>
      </c>
    </row>
    <row r="86" spans="1:11" ht="15.75">
      <c r="A86" s="36" t="str">
        <f>A79</f>
        <v>Newman A</v>
      </c>
      <c r="B86" s="37"/>
      <c r="C86" s="37"/>
      <c r="D86" s="38">
        <f>IF(F79="","",F79)</f>
        <v>35</v>
      </c>
      <c r="E86" s="38">
        <f>IF(I79="","",I79)</f>
        <v>7</v>
      </c>
      <c r="F86" s="38">
        <f>IF(F80="","",F80)</f>
        <v>26</v>
      </c>
      <c r="G86" s="38">
        <f>IF(I80="","",I80)</f>
        <v>5</v>
      </c>
      <c r="H86" s="38">
        <f>(IF(OR(D86&lt;&gt;"",F86&lt;&gt;""),SUM(D86,F86),0))</f>
        <v>61</v>
      </c>
      <c r="I86" s="38">
        <f>(IF(OR(E86&lt;&gt;"",G86&lt;&gt;""),SUM(E86,G86),0))</f>
        <v>12</v>
      </c>
      <c r="J86" s="38">
        <f>H86-I86</f>
        <v>49</v>
      </c>
      <c r="K86" s="39">
        <f>IF(OR(F80&lt;&gt;"",I80&lt;&gt;""),IF(F80="PP",0,IF(OR(F80="GP",F80&gt;I80),2,IF(F80=I80,1,IF(OR(I80&gt;F80,I80="GP"),0)))),0)+IF(OR(F79&lt;&gt;"",I79&lt;&gt;""),IF(F79="PP",0,IF(OR(F79="GP",F79&gt;I79),2,IF(F79=I79,1,IF(OR(I79&gt;F79,I79="GP"),0)))),0)</f>
        <v>4</v>
      </c>
    </row>
    <row r="87" spans="1:11" ht="15.75">
      <c r="A87" s="36" t="str">
        <f>A80</f>
        <v>Don Bosco A</v>
      </c>
      <c r="B87" s="38">
        <f>IF(I79="","",I79)</f>
        <v>7</v>
      </c>
      <c r="C87" s="38">
        <f>IF(F79="","",F79)</f>
        <v>35</v>
      </c>
      <c r="D87" s="37"/>
      <c r="E87" s="37"/>
      <c r="F87" s="38">
        <f>IF(F78="","",F78)</f>
        <v>0</v>
      </c>
      <c r="G87" s="38">
        <f>IF(I78="","",I78)</f>
        <v>45</v>
      </c>
      <c r="H87" s="38">
        <f>(IF(OR(B87&lt;&gt;"",F87&lt;&gt;""),SUM(B87,F87),0))</f>
        <v>7</v>
      </c>
      <c r="I87" s="38">
        <f>(IF(OR(C87&lt;&gt;"",G87&lt;&gt;""),SUM(C87,G87),0))</f>
        <v>80</v>
      </c>
      <c r="J87" s="38">
        <f>H87-I87</f>
        <v>-73</v>
      </c>
      <c r="K87" s="39">
        <f>IF(OR(F78&lt;&gt;"",I78&lt;&gt;""),IF(F78="PP",0,IF(OR(F78="GP",F78&gt;I78),2,IF(F78=I78,1,IF(OR(I78&gt;F78,I78="GP"),0)))),0)+IF(OR(I79&lt;&gt;"",F79&lt;&gt;""),IF(I79="PP",0,IF(OR(I79="GP",I79&gt;F79),2,IF(I79=F79,1,IF(OR(F79&gt;I79,F79="GP"),0)))),0)</f>
        <v>0</v>
      </c>
    </row>
    <row r="88" spans="1:11" ht="15.75">
      <c r="A88" s="41" t="str">
        <f>A81</f>
        <v>San Martin A</v>
      </c>
      <c r="B88" s="38">
        <f>IF(I80="","",I80)</f>
        <v>5</v>
      </c>
      <c r="C88" s="38">
        <f>IF(F80="","",F80)</f>
        <v>26</v>
      </c>
      <c r="D88" s="38">
        <f>IF(I78="","",I78)</f>
        <v>45</v>
      </c>
      <c r="E88" s="38">
        <f>IF(F78="","",F78)</f>
        <v>0</v>
      </c>
      <c r="F88" s="37"/>
      <c r="G88" s="37"/>
      <c r="H88" s="38">
        <f>(IF(OR(B88&lt;&gt;"",D88&lt;&gt;""),SUM(B88,D88),0))</f>
        <v>50</v>
      </c>
      <c r="I88" s="38">
        <f>(IF(OR(C88&lt;&gt;"",E88&lt;&gt;""),SUM(C88,E88),0))</f>
        <v>26</v>
      </c>
      <c r="J88" s="38">
        <f>H88-I88</f>
        <v>24</v>
      </c>
      <c r="K88" s="40">
        <f>IF(OR(I80&lt;&gt;"",F80&lt;&gt;""),IF(I80="PP",0,IF(OR(I80="GP",I80&gt;F80),2,IF(I80=F80,1,IF(OR(F80&gt;I80,F80="GP"),0)))),0)+IF(OR(I78&lt;&gt;"",F78&lt;&gt;""),IF(I78="PP",0,IF(OR(I78="GP",I78&gt;F78),2,IF(I78=F78,1,IF(OR(F78&gt;I78,F78="GP"),0)))),0)</f>
        <v>2</v>
      </c>
    </row>
    <row r="89" ht="13.5" thickBot="1"/>
    <row r="90" spans="4:9" ht="15.75" thickBot="1">
      <c r="D90" s="296" t="s">
        <v>20</v>
      </c>
      <c r="E90" s="297"/>
      <c r="F90" s="26" t="s">
        <v>21</v>
      </c>
      <c r="G90" s="296" t="s">
        <v>20</v>
      </c>
      <c r="H90" s="297"/>
      <c r="I90" s="26" t="s">
        <v>21</v>
      </c>
    </row>
    <row r="91" spans="1:9" ht="18.75" thickBot="1">
      <c r="A91" s="286" t="s">
        <v>33</v>
      </c>
      <c r="B91" s="286"/>
      <c r="D91" s="27" t="str">
        <f>A93</f>
        <v>Pucara A</v>
      </c>
      <c r="E91" s="28"/>
      <c r="F91" s="29">
        <v>26</v>
      </c>
      <c r="G91" s="30" t="str">
        <f>A94</f>
        <v>Buenos Aires A</v>
      </c>
      <c r="H91" s="28"/>
      <c r="I91" s="29">
        <v>17</v>
      </c>
    </row>
    <row r="92" spans="1:9" ht="15.75" thickBot="1">
      <c r="A92" s="292" t="s">
        <v>114</v>
      </c>
      <c r="B92" s="292"/>
      <c r="C92" s="2"/>
      <c r="D92" s="27" t="str">
        <f>A92</f>
        <v>Belgrano Athl. A</v>
      </c>
      <c r="E92" s="28"/>
      <c r="F92" s="29">
        <v>28</v>
      </c>
      <c r="G92" s="30" t="str">
        <f>A93</f>
        <v>Pucara A</v>
      </c>
      <c r="H92" s="28"/>
      <c r="I92" s="29">
        <v>19</v>
      </c>
    </row>
    <row r="93" spans="1:9" ht="15.75" thickBot="1">
      <c r="A93" s="292" t="s">
        <v>65</v>
      </c>
      <c r="B93" s="292"/>
      <c r="C93" s="2"/>
      <c r="D93" s="293" t="str">
        <f>A92</f>
        <v>Belgrano Athl. A</v>
      </c>
      <c r="E93" s="294"/>
      <c r="F93" s="29">
        <v>24</v>
      </c>
      <c r="G93" s="295" t="str">
        <f>A94</f>
        <v>Buenos Aires A</v>
      </c>
      <c r="H93" s="294"/>
      <c r="I93" s="29">
        <v>5</v>
      </c>
    </row>
    <row r="94" spans="1:3" ht="15">
      <c r="A94" s="292" t="s">
        <v>77</v>
      </c>
      <c r="B94" s="292"/>
      <c r="C94" s="2"/>
    </row>
    <row r="95" ht="13.5" thickBot="1"/>
    <row r="96" spans="1:11" ht="16.5" thickBot="1">
      <c r="A96" s="287" t="s">
        <v>23</v>
      </c>
      <c r="B96" s="288"/>
      <c r="C96" s="288"/>
      <c r="D96" s="288"/>
      <c r="E96" s="288"/>
      <c r="F96" s="288"/>
      <c r="G96" s="288"/>
      <c r="H96" s="288"/>
      <c r="I96" s="288"/>
      <c r="J96" s="288"/>
      <c r="K96" s="289"/>
    </row>
    <row r="97" spans="1:11" ht="15">
      <c r="A97" s="31"/>
      <c r="B97" s="32"/>
      <c r="C97" s="32"/>
      <c r="D97" s="32"/>
      <c r="E97" s="32"/>
      <c r="F97" s="32"/>
      <c r="G97" s="32"/>
      <c r="H97" s="32"/>
      <c r="I97" s="32"/>
      <c r="J97" s="32"/>
      <c r="K97" s="32"/>
    </row>
    <row r="98" spans="1:11" ht="12.75">
      <c r="A98" s="33"/>
      <c r="B98" s="290" t="str">
        <f>A99</f>
        <v>Belgrano Athl. A</v>
      </c>
      <c r="C98" s="291"/>
      <c r="D98" s="290" t="str">
        <f>A100</f>
        <v>Pucara A</v>
      </c>
      <c r="E98" s="291"/>
      <c r="F98" s="290" t="str">
        <f>A101</f>
        <v>Buenos Aires A</v>
      </c>
      <c r="G98" s="291"/>
      <c r="H98" s="34" t="s">
        <v>24</v>
      </c>
      <c r="I98" s="34" t="s">
        <v>25</v>
      </c>
      <c r="J98" s="34" t="s">
        <v>26</v>
      </c>
      <c r="K98" s="35" t="s">
        <v>27</v>
      </c>
    </row>
    <row r="99" spans="1:11" ht="15.75">
      <c r="A99" s="36" t="str">
        <f>A92</f>
        <v>Belgrano Athl. A</v>
      </c>
      <c r="B99" s="37"/>
      <c r="C99" s="37"/>
      <c r="D99" s="38">
        <f>IF(F92="","",F92)</f>
        <v>28</v>
      </c>
      <c r="E99" s="38">
        <f>IF(I92="","",I92)</f>
        <v>19</v>
      </c>
      <c r="F99" s="38">
        <f>IF(F93="","",F93)</f>
        <v>24</v>
      </c>
      <c r="G99" s="38">
        <f>IF(I93="","",I93)</f>
        <v>5</v>
      </c>
      <c r="H99" s="38">
        <f>(IF(OR(D99&lt;&gt;"",F99&lt;&gt;""),SUM(D99,F99),0))</f>
        <v>52</v>
      </c>
      <c r="I99" s="38">
        <f>(IF(OR(E99&lt;&gt;"",G99&lt;&gt;""),SUM(E99,G99),0))</f>
        <v>24</v>
      </c>
      <c r="J99" s="38">
        <f>H99-I99</f>
        <v>28</v>
      </c>
      <c r="K99" s="39">
        <f>IF(OR(F93&lt;&gt;"",I93&lt;&gt;""),IF(F93="PP",0,IF(OR(F93="GP",F93&gt;I93),2,IF(F93=I93,1,IF(OR(I93&gt;F93,I93="GP"),0)))),0)+IF(OR(F92&lt;&gt;"",I92&lt;&gt;""),IF(F92="PP",0,IF(OR(F92="GP",F92&gt;I92),2,IF(F92=I92,1,IF(OR(I92&gt;F92,I92="GP"),0)))),0)</f>
        <v>4</v>
      </c>
    </row>
    <row r="100" spans="1:11" ht="15.75">
      <c r="A100" s="36" t="str">
        <f>A93</f>
        <v>Pucara A</v>
      </c>
      <c r="B100" s="38">
        <f>IF(I92="","",I92)</f>
        <v>19</v>
      </c>
      <c r="C100" s="38">
        <f>IF(F92="","",F92)</f>
        <v>28</v>
      </c>
      <c r="D100" s="37"/>
      <c r="E100" s="37"/>
      <c r="F100" s="38">
        <f>IF(F91="","",F91)</f>
        <v>26</v>
      </c>
      <c r="G100" s="38">
        <f>IF(I91="","",I91)</f>
        <v>17</v>
      </c>
      <c r="H100" s="38">
        <f>(IF(OR(B100&lt;&gt;"",F100&lt;&gt;""),SUM(B100,F100),0))</f>
        <v>45</v>
      </c>
      <c r="I100" s="38">
        <f>(IF(OR(C100&lt;&gt;"",G100&lt;&gt;""),SUM(C100,G100),0))</f>
        <v>45</v>
      </c>
      <c r="J100" s="38">
        <f>H100-I100</f>
        <v>0</v>
      </c>
      <c r="K100" s="39">
        <f>IF(OR(F91&lt;&gt;"",I91&lt;&gt;""),IF(F91="PP",0,IF(OR(F91="GP",F91&gt;I91),2,IF(F91=I91,1,IF(OR(I91&gt;F91,I91="GP"),0)))),0)+IF(OR(I92&lt;&gt;"",F92&lt;&gt;""),IF(I92="PP",0,IF(OR(I92="GP",I92&gt;F92),2,IF(I92=F92,1,IF(OR(F92&gt;I92,F92="GP"),0)))),0)</f>
        <v>2</v>
      </c>
    </row>
    <row r="101" spans="1:11" ht="15.75">
      <c r="A101" s="41" t="str">
        <f>A94</f>
        <v>Buenos Aires A</v>
      </c>
      <c r="B101" s="38">
        <f>IF(I93="","",I93)</f>
        <v>5</v>
      </c>
      <c r="C101" s="38">
        <f>IF(F93="","",F93)</f>
        <v>24</v>
      </c>
      <c r="D101" s="38">
        <f>IF(I91="","",I91)</f>
        <v>17</v>
      </c>
      <c r="E101" s="38">
        <f>IF(F91="","",F91)</f>
        <v>26</v>
      </c>
      <c r="F101" s="37"/>
      <c r="G101" s="37"/>
      <c r="H101" s="38">
        <f>(IF(OR(B101&lt;&gt;"",D101&lt;&gt;""),SUM(B101,D101),0))</f>
        <v>22</v>
      </c>
      <c r="I101" s="38">
        <f>(IF(OR(C101&lt;&gt;"",E101&lt;&gt;""),SUM(C101,E101),0))</f>
        <v>50</v>
      </c>
      <c r="J101" s="38">
        <f>H101-I101</f>
        <v>-28</v>
      </c>
      <c r="K101" s="40">
        <f>IF(OR(I93&lt;&gt;"",F93&lt;&gt;""),IF(I93="PP",0,IF(OR(I93="GP",I93&gt;F93),2,IF(I93=F93,1,IF(OR(F93&gt;I93,F93="GP"),0)))),0)+IF(OR(I91&lt;&gt;"",F91&lt;&gt;""),IF(I91="PP",0,IF(OR(I91="GP",I91&gt;F91),2,IF(I91=F91,1,IF(OR(F91&gt;I91,F91="GP"),0)))),0)</f>
        <v>0</v>
      </c>
    </row>
    <row r="102" ht="13.5" thickBot="1"/>
    <row r="103" spans="4:9" ht="15.75" thickBot="1">
      <c r="D103" s="296" t="s">
        <v>20</v>
      </c>
      <c r="E103" s="297"/>
      <c r="F103" s="26" t="s">
        <v>21</v>
      </c>
      <c r="G103" s="296" t="s">
        <v>20</v>
      </c>
      <c r="H103" s="297"/>
      <c r="I103" s="26" t="s">
        <v>21</v>
      </c>
    </row>
    <row r="104" spans="1:9" ht="18.75" thickBot="1">
      <c r="A104" s="286" t="s">
        <v>34</v>
      </c>
      <c r="B104" s="286"/>
      <c r="D104" s="27" t="str">
        <f>A106</f>
        <v>U de la Plata A</v>
      </c>
      <c r="E104" s="28"/>
      <c r="F104" s="29">
        <v>12</v>
      </c>
      <c r="G104" s="30" t="str">
        <f>A107</f>
        <v>Olivos A</v>
      </c>
      <c r="H104" s="28"/>
      <c r="I104" s="29">
        <v>5</v>
      </c>
    </row>
    <row r="105" spans="1:9" ht="15.75" thickBot="1">
      <c r="A105" s="292" t="s">
        <v>56</v>
      </c>
      <c r="B105" s="292"/>
      <c r="C105" s="2"/>
      <c r="D105" s="27" t="str">
        <f>A105</f>
        <v>CASI A</v>
      </c>
      <c r="E105" s="28"/>
      <c r="F105" s="29">
        <v>31</v>
      </c>
      <c r="G105" s="30" t="str">
        <f>A106</f>
        <v>U de la Plata A</v>
      </c>
      <c r="H105" s="28"/>
      <c r="I105" s="29">
        <v>5</v>
      </c>
    </row>
    <row r="106" spans="1:9" ht="15.75" thickBot="1">
      <c r="A106" s="292" t="s">
        <v>71</v>
      </c>
      <c r="B106" s="292"/>
      <c r="C106" s="2"/>
      <c r="D106" s="293" t="str">
        <f>A105</f>
        <v>CASI A</v>
      </c>
      <c r="E106" s="294"/>
      <c r="F106" s="29">
        <v>34</v>
      </c>
      <c r="G106" s="295" t="str">
        <f>A107</f>
        <v>Olivos A</v>
      </c>
      <c r="H106" s="294"/>
      <c r="I106" s="29">
        <v>10</v>
      </c>
    </row>
    <row r="107" spans="1:3" ht="15">
      <c r="A107" s="292" t="s">
        <v>78</v>
      </c>
      <c r="B107" s="292"/>
      <c r="C107" s="2"/>
    </row>
    <row r="108" ht="13.5" thickBot="1"/>
    <row r="109" spans="1:11" ht="16.5" thickBot="1">
      <c r="A109" s="287" t="s">
        <v>23</v>
      </c>
      <c r="B109" s="288"/>
      <c r="C109" s="288"/>
      <c r="D109" s="288"/>
      <c r="E109" s="288"/>
      <c r="F109" s="288"/>
      <c r="G109" s="288"/>
      <c r="H109" s="288"/>
      <c r="I109" s="288"/>
      <c r="J109" s="288"/>
      <c r="K109" s="289"/>
    </row>
    <row r="110" spans="1:11" ht="1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</row>
    <row r="111" spans="1:11" ht="12.75">
      <c r="A111" s="33"/>
      <c r="B111" s="290" t="str">
        <f>A112</f>
        <v>CASI A</v>
      </c>
      <c r="C111" s="291"/>
      <c r="D111" s="290" t="str">
        <f>A113</f>
        <v>U de la Plata A</v>
      </c>
      <c r="E111" s="291"/>
      <c r="F111" s="290" t="str">
        <f>A114</f>
        <v>Olivos A</v>
      </c>
      <c r="G111" s="291"/>
      <c r="H111" s="34" t="s">
        <v>24</v>
      </c>
      <c r="I111" s="34" t="s">
        <v>25</v>
      </c>
      <c r="J111" s="34" t="s">
        <v>26</v>
      </c>
      <c r="K111" s="35" t="s">
        <v>27</v>
      </c>
    </row>
    <row r="112" spans="1:11" ht="15.75">
      <c r="A112" s="36" t="str">
        <f>A105</f>
        <v>CASI A</v>
      </c>
      <c r="B112" s="37"/>
      <c r="C112" s="37"/>
      <c r="D112" s="38">
        <f>IF(F105="","",F105)</f>
        <v>31</v>
      </c>
      <c r="E112" s="38">
        <f>IF(I105="","",I105)</f>
        <v>5</v>
      </c>
      <c r="F112" s="38">
        <f>IF(F106="","",F106)</f>
        <v>34</v>
      </c>
      <c r="G112" s="38">
        <f>IF(I106="","",I106)</f>
        <v>10</v>
      </c>
      <c r="H112" s="38">
        <f>(IF(OR(D112&lt;&gt;"",F112&lt;&gt;""),SUM(D112,F112),0))</f>
        <v>65</v>
      </c>
      <c r="I112" s="38">
        <f>(IF(OR(E112&lt;&gt;"",G112&lt;&gt;""),SUM(E112,G112),0))</f>
        <v>15</v>
      </c>
      <c r="J112" s="38">
        <f>H112-I112</f>
        <v>50</v>
      </c>
      <c r="K112" s="39">
        <f>IF(OR(F106&lt;&gt;"",I106&lt;&gt;""),IF(F106="PP",0,IF(OR(F106="GP",F106&gt;I106),2,IF(F106=I106,1,IF(OR(I106&gt;F106,I106="GP"),0)))),0)+IF(OR(F105&lt;&gt;"",I105&lt;&gt;""),IF(F105="PP",0,IF(OR(F105="GP",F105&gt;I105),2,IF(F105=I105,1,IF(OR(I105&gt;F105,I105="GP"),0)))),0)</f>
        <v>4</v>
      </c>
    </row>
    <row r="113" spans="1:11" ht="15.75">
      <c r="A113" s="36" t="str">
        <f>A106</f>
        <v>U de la Plata A</v>
      </c>
      <c r="B113" s="38">
        <f>IF(I105="","",I105)</f>
        <v>5</v>
      </c>
      <c r="C113" s="38">
        <f>IF(F105="","",F105)</f>
        <v>31</v>
      </c>
      <c r="D113" s="37"/>
      <c r="E113" s="37"/>
      <c r="F113" s="38">
        <f>IF(F104="","",F104)</f>
        <v>12</v>
      </c>
      <c r="G113" s="38">
        <f>IF(I104="","",I104)</f>
        <v>5</v>
      </c>
      <c r="H113" s="38">
        <f>(IF(OR(B113&lt;&gt;"",F113&lt;&gt;""),SUM(B113,F113),0))</f>
        <v>17</v>
      </c>
      <c r="I113" s="38">
        <f>(IF(OR(C113&lt;&gt;"",G113&lt;&gt;""),SUM(C113,G113),0))</f>
        <v>36</v>
      </c>
      <c r="J113" s="38">
        <f>H113-I113</f>
        <v>-19</v>
      </c>
      <c r="K113" s="39">
        <f>IF(OR(F104&lt;&gt;"",I104&lt;&gt;""),IF(F104="PP",0,IF(OR(F104="GP",F104&gt;I104),2,IF(F104=I104,1,IF(OR(I104&gt;F104,I104="GP"),0)))),0)+IF(OR(I105&lt;&gt;"",F105&lt;&gt;""),IF(I105="PP",0,IF(OR(I105="GP",I105&gt;F105),2,IF(I105=F105,1,IF(OR(F105&gt;I105,F105="GP"),0)))),0)</f>
        <v>2</v>
      </c>
    </row>
    <row r="114" spans="1:11" ht="15.75">
      <c r="A114" s="41" t="str">
        <f>A107</f>
        <v>Olivos A</v>
      </c>
      <c r="B114" s="38">
        <f>IF(I106="","",I106)</f>
        <v>10</v>
      </c>
      <c r="C114" s="38">
        <f>IF(F106="","",F106)</f>
        <v>34</v>
      </c>
      <c r="D114" s="38">
        <f>IF(I104="","",I104)</f>
        <v>5</v>
      </c>
      <c r="E114" s="38">
        <f>IF(F104="","",F104)</f>
        <v>12</v>
      </c>
      <c r="F114" s="37"/>
      <c r="G114" s="37"/>
      <c r="H114" s="38">
        <f>(IF(OR(B114&lt;&gt;"",D114&lt;&gt;""),SUM(B114,D114),0))</f>
        <v>15</v>
      </c>
      <c r="I114" s="38">
        <f>(IF(OR(C114&lt;&gt;"",E114&lt;&gt;""),SUM(C114,E114),0))</f>
        <v>46</v>
      </c>
      <c r="J114" s="38">
        <f>H114-I114</f>
        <v>-31</v>
      </c>
      <c r="K114" s="40">
        <f>IF(OR(I106&lt;&gt;"",F106&lt;&gt;""),IF(I106="PP",0,IF(OR(I106="GP",I106&gt;F106),2,IF(I106=F106,1,IF(OR(F106&gt;I106,F106="GP"),0)))),0)+IF(OR(I104&lt;&gt;"",F104&lt;&gt;""),IF(I104="PP",0,IF(OR(I104="GP",I104&gt;F104),2,IF(I104=F104,1,IF(OR(F104&gt;I104,F104="GP"),0)))),0)</f>
        <v>0</v>
      </c>
    </row>
    <row r="115" ht="13.5" thickBot="1"/>
    <row r="116" spans="4:9" ht="15.75" thickBot="1">
      <c r="D116" s="296" t="s">
        <v>20</v>
      </c>
      <c r="E116" s="297"/>
      <c r="F116" s="26" t="s">
        <v>21</v>
      </c>
      <c r="G116" s="296" t="s">
        <v>20</v>
      </c>
      <c r="H116" s="297"/>
      <c r="I116" s="26" t="s">
        <v>21</v>
      </c>
    </row>
    <row r="117" spans="1:9" ht="18.75" thickBot="1">
      <c r="A117" s="286" t="s">
        <v>35</v>
      </c>
      <c r="B117" s="286"/>
      <c r="D117" s="27" t="str">
        <f>A119</f>
        <v>SIC C</v>
      </c>
      <c r="E117" s="28"/>
      <c r="F117" s="29">
        <v>29</v>
      </c>
      <c r="G117" s="30" t="str">
        <f>A120</f>
        <v>Los Matreros A</v>
      </c>
      <c r="H117" s="28"/>
      <c r="I117" s="29">
        <v>5</v>
      </c>
    </row>
    <row r="118" spans="1:9" ht="15.75" thickBot="1">
      <c r="A118" s="292" t="s">
        <v>69</v>
      </c>
      <c r="B118" s="292"/>
      <c r="C118" s="2"/>
      <c r="D118" s="27" t="str">
        <f>A118</f>
        <v>La Plata A</v>
      </c>
      <c r="E118" s="28"/>
      <c r="F118" s="29">
        <v>7</v>
      </c>
      <c r="G118" s="30" t="str">
        <f>A119</f>
        <v>SIC C</v>
      </c>
      <c r="H118" s="28"/>
      <c r="I118" s="29">
        <v>7</v>
      </c>
    </row>
    <row r="119" spans="1:9" ht="15.75" thickBot="1">
      <c r="A119" s="292" t="s">
        <v>125</v>
      </c>
      <c r="B119" s="292"/>
      <c r="C119" s="2"/>
      <c r="D119" s="293" t="str">
        <f>A118</f>
        <v>La Plata A</v>
      </c>
      <c r="E119" s="294"/>
      <c r="F119" s="29">
        <v>38</v>
      </c>
      <c r="G119" s="295" t="str">
        <f>A120</f>
        <v>Los Matreros A</v>
      </c>
      <c r="H119" s="294"/>
      <c r="I119" s="29">
        <v>12</v>
      </c>
    </row>
    <row r="120" spans="1:3" ht="15">
      <c r="A120" s="292" t="s">
        <v>120</v>
      </c>
      <c r="B120" s="292"/>
      <c r="C120" s="2"/>
    </row>
    <row r="121" ht="13.5" thickBot="1"/>
    <row r="122" spans="1:11" ht="16.5" thickBot="1">
      <c r="A122" s="287" t="s">
        <v>23</v>
      </c>
      <c r="B122" s="288"/>
      <c r="C122" s="288"/>
      <c r="D122" s="288"/>
      <c r="E122" s="288"/>
      <c r="F122" s="288"/>
      <c r="G122" s="288"/>
      <c r="H122" s="288"/>
      <c r="I122" s="288"/>
      <c r="J122" s="288"/>
      <c r="K122" s="289"/>
    </row>
    <row r="123" spans="1:11" ht="15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</row>
    <row r="124" spans="1:11" ht="12.75">
      <c r="A124" s="33"/>
      <c r="B124" s="290" t="str">
        <f>A125</f>
        <v>La Plata A</v>
      </c>
      <c r="C124" s="291"/>
      <c r="D124" s="290" t="str">
        <f>A126</f>
        <v>SIC C</v>
      </c>
      <c r="E124" s="291"/>
      <c r="F124" s="290" t="str">
        <f>A127</f>
        <v>Los Matreros A</v>
      </c>
      <c r="G124" s="291"/>
      <c r="H124" s="34" t="s">
        <v>24</v>
      </c>
      <c r="I124" s="34" t="s">
        <v>25</v>
      </c>
      <c r="J124" s="34" t="s">
        <v>26</v>
      </c>
      <c r="K124" s="35" t="s">
        <v>27</v>
      </c>
    </row>
    <row r="125" spans="1:11" ht="15.75">
      <c r="A125" s="36" t="str">
        <f>A118</f>
        <v>La Plata A</v>
      </c>
      <c r="B125" s="37"/>
      <c r="C125" s="37"/>
      <c r="D125" s="38">
        <f>IF(F118="","",F118)</f>
        <v>7</v>
      </c>
      <c r="E125" s="38">
        <f>IF(I118="","",I118)</f>
        <v>7</v>
      </c>
      <c r="F125" s="38">
        <f>IF(F119="","",F119)</f>
        <v>38</v>
      </c>
      <c r="G125" s="38">
        <f>IF(I119="","",I119)</f>
        <v>12</v>
      </c>
      <c r="H125" s="38">
        <f>(IF(OR(D125&lt;&gt;"",F125&lt;&gt;""),SUM(D125,F125),0))</f>
        <v>45</v>
      </c>
      <c r="I125" s="38">
        <f>(IF(OR(E125&lt;&gt;"",G125&lt;&gt;""),SUM(E125,G125),0))</f>
        <v>19</v>
      </c>
      <c r="J125" s="38">
        <f>H125-I125</f>
        <v>26</v>
      </c>
      <c r="K125" s="39">
        <f>IF(OR(F119&lt;&gt;"",I119&lt;&gt;""),IF(F119="PP",0,IF(OR(F119="GP",F119&gt;I119),2,IF(F119=I119,1,IF(OR(I119&gt;F119,I119="GP"),0)))),0)+IF(OR(F118&lt;&gt;"",I118&lt;&gt;""),IF(F118="PP",0,IF(OR(F118="GP",F118&gt;I118),2,IF(F118=I118,1,IF(OR(I118&gt;F118,I118="GP"),0)))),0)</f>
        <v>3</v>
      </c>
    </row>
    <row r="126" spans="1:11" ht="15.75">
      <c r="A126" s="36" t="str">
        <f>A119</f>
        <v>SIC C</v>
      </c>
      <c r="B126" s="38">
        <f>IF(I118="","",I118)</f>
        <v>7</v>
      </c>
      <c r="C126" s="38">
        <f>IF(F118="","",F118)</f>
        <v>7</v>
      </c>
      <c r="D126" s="37"/>
      <c r="E126" s="37"/>
      <c r="F126" s="38">
        <f>IF(F117="","",F117)</f>
        <v>29</v>
      </c>
      <c r="G126" s="38">
        <f>IF(I117="","",I117)</f>
        <v>5</v>
      </c>
      <c r="H126" s="38">
        <f>(IF(OR(B126&lt;&gt;"",F126&lt;&gt;""),SUM(B126,F126),0))</f>
        <v>36</v>
      </c>
      <c r="I126" s="38">
        <f>(IF(OR(C126&lt;&gt;"",G126&lt;&gt;""),SUM(C126,G126),0))</f>
        <v>12</v>
      </c>
      <c r="J126" s="38">
        <f>H126-I126</f>
        <v>24</v>
      </c>
      <c r="K126" s="39">
        <f>IF(OR(F117&lt;&gt;"",I117&lt;&gt;""),IF(F117="PP",0,IF(OR(F117="GP",F117&gt;I117),2,IF(F117=I117,1,IF(OR(I117&gt;F117,I117="GP"),0)))),0)+IF(OR(I118&lt;&gt;"",F118&lt;&gt;""),IF(I118="PP",0,IF(OR(I118="GP",I118&gt;F118),2,IF(I118=F118,1,IF(OR(F118&gt;I118,F118="GP"),0)))),0)</f>
        <v>3</v>
      </c>
    </row>
    <row r="127" spans="1:11" ht="15.75">
      <c r="A127" s="41" t="str">
        <f>A120</f>
        <v>Los Matreros A</v>
      </c>
      <c r="B127" s="38">
        <f>IF(I119="","",I119)</f>
        <v>12</v>
      </c>
      <c r="C127" s="38">
        <f>IF(F119="","",F119)</f>
        <v>38</v>
      </c>
      <c r="D127" s="38">
        <f>IF(I117="","",I117)</f>
        <v>5</v>
      </c>
      <c r="E127" s="38">
        <f>IF(F117="","",F117)</f>
        <v>29</v>
      </c>
      <c r="F127" s="37"/>
      <c r="G127" s="37"/>
      <c r="H127" s="38">
        <f>(IF(OR(B127&lt;&gt;"",D127&lt;&gt;""),SUM(B127,D127),0))</f>
        <v>17</v>
      </c>
      <c r="I127" s="38">
        <f>(IF(OR(C127&lt;&gt;"",E127&lt;&gt;""),SUM(C127,E127),0))</f>
        <v>67</v>
      </c>
      <c r="J127" s="38">
        <f>H127-I127</f>
        <v>-50</v>
      </c>
      <c r="K127" s="40">
        <f>IF(OR(I119&lt;&gt;"",F119&lt;&gt;""),IF(I119="PP",0,IF(OR(I119="GP",I119&gt;F119),2,IF(I119=F119,1,IF(OR(F119&gt;I119,F119="GP"),0)))),0)+IF(OR(I117&lt;&gt;"",F117&lt;&gt;""),IF(I117="PP",0,IF(OR(I117="GP",I117&gt;F117),2,IF(I117=F117,1,IF(OR(F117&gt;I117,F117="GP"),0)))),0)</f>
        <v>0</v>
      </c>
    </row>
    <row r="128" ht="13.5" thickBot="1"/>
    <row r="129" spans="1:13" ht="13.5" thickBot="1">
      <c r="A129" s="178"/>
      <c r="B129" s="178"/>
      <c r="C129" s="178"/>
      <c r="D129" s="284" t="s">
        <v>20</v>
      </c>
      <c r="E129" s="285"/>
      <c r="F129" s="179" t="s">
        <v>21</v>
      </c>
      <c r="G129" s="284" t="s">
        <v>20</v>
      </c>
      <c r="H129" s="285"/>
      <c r="I129" s="179" t="s">
        <v>21</v>
      </c>
      <c r="J129" s="180"/>
      <c r="K129" s="180"/>
      <c r="L129" s="180"/>
      <c r="M129" s="180"/>
    </row>
    <row r="130" spans="1:13" ht="18.75" thickBot="1">
      <c r="A130" s="286" t="s">
        <v>36</v>
      </c>
      <c r="B130" s="286"/>
      <c r="C130" s="178"/>
      <c r="D130" s="181" t="str">
        <f>A131</f>
        <v>Hindu A</v>
      </c>
      <c r="E130" s="182"/>
      <c r="F130" s="183">
        <v>33</v>
      </c>
      <c r="G130" s="184" t="str">
        <f>A132</f>
        <v>A.D Francesa A</v>
      </c>
      <c r="H130" s="182"/>
      <c r="I130" s="183">
        <v>17</v>
      </c>
      <c r="J130" s="180"/>
      <c r="K130" s="180"/>
      <c r="L130" s="180"/>
      <c r="M130" s="180"/>
    </row>
    <row r="131" spans="1:13" ht="15.75" thickBot="1">
      <c r="A131" s="278" t="s">
        <v>62</v>
      </c>
      <c r="B131" s="278"/>
      <c r="C131" s="185"/>
      <c r="D131" s="181" t="str">
        <f>A133</f>
        <v>Argentino A</v>
      </c>
      <c r="E131" s="182"/>
      <c r="F131" s="186">
        <v>7</v>
      </c>
      <c r="G131" s="184" t="str">
        <f>A134</f>
        <v>Pueyrredon A</v>
      </c>
      <c r="H131" s="182"/>
      <c r="I131" s="183">
        <v>38</v>
      </c>
      <c r="J131" s="180"/>
      <c r="K131" s="180"/>
      <c r="L131" s="180"/>
      <c r="M131" s="180"/>
    </row>
    <row r="132" spans="1:13" ht="15.75" thickBot="1">
      <c r="A132" s="278" t="s">
        <v>128</v>
      </c>
      <c r="B132" s="278"/>
      <c r="C132" s="185"/>
      <c r="D132" s="187" t="str">
        <f>A131</f>
        <v>Hindu A</v>
      </c>
      <c r="E132" s="188"/>
      <c r="F132" s="183">
        <v>52</v>
      </c>
      <c r="G132" s="189" t="str">
        <f>A133</f>
        <v>Argentino A</v>
      </c>
      <c r="H132" s="188"/>
      <c r="I132" s="186">
        <v>12</v>
      </c>
      <c r="J132" s="180"/>
      <c r="K132" s="180"/>
      <c r="L132" s="180"/>
      <c r="M132" s="180"/>
    </row>
    <row r="133" spans="1:13" ht="15.75" thickBot="1">
      <c r="A133" s="278" t="s">
        <v>74</v>
      </c>
      <c r="B133" s="278"/>
      <c r="C133" s="185"/>
      <c r="D133" s="181" t="str">
        <f>A132</f>
        <v>A.D Francesa A</v>
      </c>
      <c r="E133" s="182"/>
      <c r="F133" s="183">
        <v>10</v>
      </c>
      <c r="G133" s="184" t="str">
        <f>A134</f>
        <v>Pueyrredon A</v>
      </c>
      <c r="H133" s="182"/>
      <c r="I133" s="186">
        <v>29</v>
      </c>
      <c r="J133" s="180"/>
      <c r="K133" s="180"/>
      <c r="L133" s="180"/>
      <c r="M133" s="180"/>
    </row>
    <row r="134" spans="1:13" ht="15.75" thickBot="1">
      <c r="A134" s="278" t="s">
        <v>127</v>
      </c>
      <c r="B134" s="278"/>
      <c r="C134" s="185"/>
      <c r="D134" s="181" t="str">
        <f>A131</f>
        <v>Hindu A</v>
      </c>
      <c r="E134" s="182"/>
      <c r="F134" s="183">
        <v>10</v>
      </c>
      <c r="G134" s="181" t="str">
        <f>A134</f>
        <v>Pueyrredon A</v>
      </c>
      <c r="H134" s="182"/>
      <c r="I134" s="186">
        <v>19</v>
      </c>
      <c r="J134" s="180"/>
      <c r="K134" s="180"/>
      <c r="L134" s="180"/>
      <c r="M134" s="180"/>
    </row>
    <row r="135" spans="1:13" ht="13.5" thickBot="1">
      <c r="A135" s="190"/>
      <c r="B135" s="190"/>
      <c r="C135" s="185"/>
      <c r="D135" s="181" t="str">
        <f>A132</f>
        <v>A.D Francesa A</v>
      </c>
      <c r="E135" s="182"/>
      <c r="F135" s="183">
        <v>31</v>
      </c>
      <c r="G135" s="184" t="str">
        <f>A133</f>
        <v>Argentino A</v>
      </c>
      <c r="H135" s="182"/>
      <c r="I135" s="186">
        <v>7</v>
      </c>
      <c r="J135" s="180"/>
      <c r="K135" s="180"/>
      <c r="L135" s="180"/>
      <c r="M135" s="180"/>
    </row>
    <row r="136" spans="1:13" ht="13.5" thickBot="1">
      <c r="A136" s="178"/>
      <c r="B136" s="178"/>
      <c r="C136" s="178"/>
      <c r="D136" s="180"/>
      <c r="E136" s="180"/>
      <c r="F136" s="180"/>
      <c r="G136" s="178"/>
      <c r="H136" s="178"/>
      <c r="I136" s="178"/>
      <c r="J136" s="178"/>
      <c r="K136" s="178"/>
      <c r="L136" s="180"/>
      <c r="M136" s="180"/>
    </row>
    <row r="137" spans="1:13" ht="13.5" thickBot="1">
      <c r="A137" s="279" t="s">
        <v>23</v>
      </c>
      <c r="B137" s="280"/>
      <c r="C137" s="280"/>
      <c r="D137" s="280"/>
      <c r="E137" s="280"/>
      <c r="F137" s="280"/>
      <c r="G137" s="280"/>
      <c r="H137" s="280"/>
      <c r="I137" s="280"/>
      <c r="J137" s="280"/>
      <c r="K137" s="281"/>
      <c r="L137" s="180"/>
      <c r="M137" s="180"/>
    </row>
    <row r="138" spans="1:13" ht="12.75">
      <c r="A138" s="191"/>
      <c r="B138" s="192"/>
      <c r="C138" s="192"/>
      <c r="D138" s="192"/>
      <c r="E138" s="192"/>
      <c r="F138" s="192"/>
      <c r="G138" s="192"/>
      <c r="H138" s="192"/>
      <c r="I138" s="192"/>
      <c r="J138" s="192" t="s">
        <v>19</v>
      </c>
      <c r="K138" s="192"/>
      <c r="L138" s="180"/>
      <c r="M138" s="180"/>
    </row>
    <row r="139" spans="1:13" ht="12.75">
      <c r="A139" s="193"/>
      <c r="B139" s="282" t="str">
        <f>A140</f>
        <v>Hindu A</v>
      </c>
      <c r="C139" s="283"/>
      <c r="D139" s="282" t="str">
        <f>A141</f>
        <v>A.D Francesa A</v>
      </c>
      <c r="E139" s="283"/>
      <c r="F139" s="282" t="str">
        <f>A142</f>
        <v>Argentino A</v>
      </c>
      <c r="G139" s="283"/>
      <c r="H139" s="282" t="str">
        <f>A134</f>
        <v>Pueyrredon A</v>
      </c>
      <c r="I139" s="283"/>
      <c r="J139" s="194" t="s">
        <v>24</v>
      </c>
      <c r="K139" s="194" t="s">
        <v>25</v>
      </c>
      <c r="L139" s="195" t="s">
        <v>26</v>
      </c>
      <c r="M139" s="196" t="s">
        <v>27</v>
      </c>
    </row>
    <row r="140" spans="1:13" ht="12.75">
      <c r="A140" s="197" t="str">
        <f>A131</f>
        <v>Hindu A</v>
      </c>
      <c r="B140" s="198"/>
      <c r="C140" s="198"/>
      <c r="D140" s="199">
        <f>IF(F130="","",F130)</f>
        <v>33</v>
      </c>
      <c r="E140" s="199">
        <f>IF(I130="","",I130)</f>
        <v>17</v>
      </c>
      <c r="F140" s="199">
        <f>IF(F132="","",F132)</f>
        <v>52</v>
      </c>
      <c r="G140" s="199">
        <f>IF(I132="","",I132)</f>
        <v>12</v>
      </c>
      <c r="H140" s="199">
        <f>IF(F134="","",F134)</f>
        <v>10</v>
      </c>
      <c r="I140" s="199">
        <f>IF(I134="","",I134)</f>
        <v>19</v>
      </c>
      <c r="J140" s="199">
        <f>SUM(D140,F140,H140)</f>
        <v>95</v>
      </c>
      <c r="K140" s="199">
        <f>SUM(E140,G140,I140)</f>
        <v>48</v>
      </c>
      <c r="L140" s="195">
        <f>SUM(J140-K140)</f>
        <v>47</v>
      </c>
      <c r="M140" s="200">
        <f>IF(F132&gt;I132,2,0)+IF(F132=I132,1,0)+IF(F130&gt;I130,2,0)+IF(F130=I130,1,0)+IF(F134&gt;I134,2,0)+IF(F134=I134,1,0)</f>
        <v>4</v>
      </c>
    </row>
    <row r="141" spans="1:13" ht="12.75">
      <c r="A141" s="197" t="str">
        <f>A132</f>
        <v>A.D Francesa A</v>
      </c>
      <c r="B141" s="199">
        <f>IF(I130="","",I130)</f>
        <v>17</v>
      </c>
      <c r="C141" s="199">
        <f>IF(F130="","",F130)</f>
        <v>33</v>
      </c>
      <c r="D141" s="198"/>
      <c r="E141" s="198"/>
      <c r="F141" s="199">
        <f>IF(F135="","",F135)</f>
        <v>31</v>
      </c>
      <c r="G141" s="199">
        <f>IF(I135="","",I135)</f>
        <v>7</v>
      </c>
      <c r="H141" s="199">
        <f>IF(F133="","",F133)</f>
        <v>10</v>
      </c>
      <c r="I141" s="199">
        <f>IF(I133="","",I133)</f>
        <v>29</v>
      </c>
      <c r="J141" s="199">
        <f>SUM(B141,F141,H141)</f>
        <v>58</v>
      </c>
      <c r="K141" s="199">
        <f>SUM(C141,G141,I141)</f>
        <v>69</v>
      </c>
      <c r="L141" s="195">
        <f>SUM(J141-K141)</f>
        <v>-11</v>
      </c>
      <c r="M141" s="200">
        <f>IF(F133&gt;I133,2,0)+IF(F133=I133,1,0)+IF(I130&gt;F130,2,0)+IF(I130=F130,1,0)+IF(F135&gt;I135,2,0)+IF(F135=I135,1,0)</f>
        <v>2</v>
      </c>
    </row>
    <row r="142" spans="1:13" ht="12.75">
      <c r="A142" s="197" t="str">
        <f>A133</f>
        <v>Argentino A</v>
      </c>
      <c r="B142" s="199">
        <f>IF(I132="","",I132)</f>
        <v>12</v>
      </c>
      <c r="C142" s="199">
        <f>IF(F132="","",F132)</f>
        <v>52</v>
      </c>
      <c r="D142" s="199">
        <f>IF(I135="","",I135)</f>
        <v>7</v>
      </c>
      <c r="E142" s="199">
        <f>IF(F135="","",F135)</f>
        <v>31</v>
      </c>
      <c r="F142" s="198"/>
      <c r="G142" s="198"/>
      <c r="H142" s="199">
        <f>IF(F131="","",F131)</f>
        <v>7</v>
      </c>
      <c r="I142" s="199">
        <f>IF(I131="","",I131)</f>
        <v>38</v>
      </c>
      <c r="J142" s="199">
        <f>SUM(B142,D142,H142)</f>
        <v>26</v>
      </c>
      <c r="K142" s="199">
        <f>SUM(C142,E142,I142)</f>
        <v>121</v>
      </c>
      <c r="L142" s="195">
        <f>SUM(J142-K142)</f>
        <v>-95</v>
      </c>
      <c r="M142" s="200">
        <f>IF(I132&gt;F132,2,0)+IF(I132=F132,1,0)+IF(F131&gt;I131,2,0)+IF(F131=I131,1,0)+IF(I135&gt;F135,2,0)+IF(I135=F135,1,0)</f>
        <v>0</v>
      </c>
    </row>
    <row r="143" spans="1:13" ht="12.75">
      <c r="A143" s="197" t="str">
        <f>A134</f>
        <v>Pueyrredon A</v>
      </c>
      <c r="B143" s="199">
        <f>IF(I134="","",I134)</f>
        <v>19</v>
      </c>
      <c r="C143" s="199">
        <f>IF(F134="","",F134)</f>
        <v>10</v>
      </c>
      <c r="D143" s="199">
        <f>IF(I133="","",I133)</f>
        <v>29</v>
      </c>
      <c r="E143" s="199">
        <f>IF(F133="","",F133)</f>
        <v>10</v>
      </c>
      <c r="F143" s="199">
        <f>IF(I131="","",I131)</f>
        <v>38</v>
      </c>
      <c r="G143" s="199">
        <f>IF(F131="","",F131)</f>
        <v>7</v>
      </c>
      <c r="H143" s="198"/>
      <c r="I143" s="198"/>
      <c r="J143" s="199">
        <f>SUM(B143,D143,F143)</f>
        <v>86</v>
      </c>
      <c r="K143" s="199">
        <f>SUM(C143,E143,G143)</f>
        <v>27</v>
      </c>
      <c r="L143" s="195">
        <f>SUM(J143-K143)</f>
        <v>59</v>
      </c>
      <c r="M143" s="200">
        <f>IF(I133&gt;F133,2,0)+IF(I133=F133,1,0)+IF(I131&gt;F131,2,0)+IF(I131=F131,1,0)+IF(I134&gt;F134,2,0)+IF(I134=F134,1,0)</f>
        <v>6</v>
      </c>
    </row>
    <row r="145" ht="13.5" thickBot="1"/>
    <row r="146" spans="1:13" ht="13.5" thickBot="1">
      <c r="A146" s="178"/>
      <c r="B146" s="178"/>
      <c r="C146" s="178"/>
      <c r="D146" s="284" t="s">
        <v>20</v>
      </c>
      <c r="E146" s="285"/>
      <c r="F146" s="179" t="s">
        <v>21</v>
      </c>
      <c r="G146" s="284" t="s">
        <v>20</v>
      </c>
      <c r="H146" s="285"/>
      <c r="I146" s="179" t="s">
        <v>21</v>
      </c>
      <c r="J146" s="180"/>
      <c r="K146" s="180"/>
      <c r="L146" s="180"/>
      <c r="M146" s="180"/>
    </row>
    <row r="147" spans="1:13" ht="18.75" thickBot="1">
      <c r="A147" s="286" t="s">
        <v>43</v>
      </c>
      <c r="B147" s="286"/>
      <c r="C147" s="178"/>
      <c r="D147" s="181" t="str">
        <f>A148</f>
        <v>Regatas B Vista A</v>
      </c>
      <c r="E147" s="182"/>
      <c r="F147" s="183">
        <v>12</v>
      </c>
      <c r="G147" s="184" t="str">
        <f>A149</f>
        <v>Lomas A</v>
      </c>
      <c r="H147" s="182"/>
      <c r="I147" s="183">
        <v>24</v>
      </c>
      <c r="J147" s="180"/>
      <c r="K147" s="180"/>
      <c r="L147" s="180"/>
      <c r="M147" s="180"/>
    </row>
    <row r="148" spans="1:13" ht="15.75" thickBot="1">
      <c r="A148" s="278" t="s">
        <v>70</v>
      </c>
      <c r="B148" s="278"/>
      <c r="C148" s="185"/>
      <c r="D148" s="181" t="str">
        <f>A150</f>
        <v>C.U. de Quilmes A</v>
      </c>
      <c r="E148" s="182"/>
      <c r="F148" s="186">
        <v>26</v>
      </c>
      <c r="G148" s="184" t="str">
        <f>A151</f>
        <v>San Albano A</v>
      </c>
      <c r="H148" s="182"/>
      <c r="I148" s="183">
        <v>17</v>
      </c>
      <c r="J148" s="180"/>
      <c r="K148" s="180"/>
      <c r="L148" s="180"/>
      <c r="M148" s="180"/>
    </row>
    <row r="149" spans="1:13" ht="15.75" thickBot="1">
      <c r="A149" s="278" t="s">
        <v>126</v>
      </c>
      <c r="B149" s="278"/>
      <c r="C149" s="185"/>
      <c r="D149" s="187" t="str">
        <f>A148</f>
        <v>Regatas B Vista A</v>
      </c>
      <c r="E149" s="188"/>
      <c r="F149" s="183">
        <v>24</v>
      </c>
      <c r="G149" s="189" t="str">
        <f>A150</f>
        <v>C.U. de Quilmes A</v>
      </c>
      <c r="H149" s="188"/>
      <c r="I149" s="186">
        <v>29</v>
      </c>
      <c r="J149" s="180"/>
      <c r="K149" s="180"/>
      <c r="L149" s="180"/>
      <c r="M149" s="180"/>
    </row>
    <row r="150" spans="1:13" ht="15.75" thickBot="1">
      <c r="A150" s="278" t="s">
        <v>119</v>
      </c>
      <c r="B150" s="278"/>
      <c r="C150" s="185"/>
      <c r="D150" s="181" t="str">
        <f>A149</f>
        <v>Lomas A</v>
      </c>
      <c r="E150" s="182"/>
      <c r="F150" s="183">
        <v>35</v>
      </c>
      <c r="G150" s="184" t="str">
        <f>A151</f>
        <v>San Albano A</v>
      </c>
      <c r="H150" s="182"/>
      <c r="I150" s="186">
        <v>5</v>
      </c>
      <c r="J150" s="180"/>
      <c r="K150" s="180"/>
      <c r="L150" s="180"/>
      <c r="M150" s="180"/>
    </row>
    <row r="151" spans="1:13" ht="15.75" thickBot="1">
      <c r="A151" s="278" t="s">
        <v>76</v>
      </c>
      <c r="B151" s="278"/>
      <c r="C151" s="185"/>
      <c r="D151" s="181" t="str">
        <f>A148</f>
        <v>Regatas B Vista A</v>
      </c>
      <c r="E151" s="182"/>
      <c r="F151" s="183">
        <v>19</v>
      </c>
      <c r="G151" s="181" t="str">
        <f>A151</f>
        <v>San Albano A</v>
      </c>
      <c r="H151" s="182"/>
      <c r="I151" s="186">
        <v>5</v>
      </c>
      <c r="J151" s="180"/>
      <c r="K151" s="180"/>
      <c r="L151" s="180"/>
      <c r="M151" s="180"/>
    </row>
    <row r="152" spans="1:13" ht="13.5" thickBot="1">
      <c r="A152" s="190"/>
      <c r="B152" s="190"/>
      <c r="C152" s="185"/>
      <c r="D152" s="181" t="str">
        <f>A149</f>
        <v>Lomas A</v>
      </c>
      <c r="E152" s="182"/>
      <c r="F152" s="183">
        <v>33</v>
      </c>
      <c r="G152" s="184" t="str">
        <f>A150</f>
        <v>C.U. de Quilmes A</v>
      </c>
      <c r="H152" s="182"/>
      <c r="I152" s="186">
        <v>5</v>
      </c>
      <c r="J152" s="180"/>
      <c r="K152" s="180"/>
      <c r="L152" s="180"/>
      <c r="M152" s="180"/>
    </row>
    <row r="153" spans="1:13" ht="13.5" thickBot="1">
      <c r="A153" s="178"/>
      <c r="B153" s="178"/>
      <c r="C153" s="178"/>
      <c r="D153" s="180"/>
      <c r="E153" s="180"/>
      <c r="F153" s="180"/>
      <c r="G153" s="178"/>
      <c r="H153" s="178"/>
      <c r="I153" s="178"/>
      <c r="J153" s="178"/>
      <c r="K153" s="178"/>
      <c r="L153" s="180"/>
      <c r="M153" s="180"/>
    </row>
    <row r="154" spans="1:13" ht="13.5" thickBot="1">
      <c r="A154" s="279" t="s">
        <v>23</v>
      </c>
      <c r="B154" s="280"/>
      <c r="C154" s="280"/>
      <c r="D154" s="280"/>
      <c r="E154" s="280"/>
      <c r="F154" s="280"/>
      <c r="G154" s="280"/>
      <c r="H154" s="280"/>
      <c r="I154" s="280"/>
      <c r="J154" s="280"/>
      <c r="K154" s="281"/>
      <c r="L154" s="180"/>
      <c r="M154" s="180"/>
    </row>
    <row r="155" spans="1:13" ht="12.75">
      <c r="A155" s="191"/>
      <c r="B155" s="192"/>
      <c r="C155" s="192"/>
      <c r="D155" s="192"/>
      <c r="E155" s="192"/>
      <c r="F155" s="192"/>
      <c r="G155" s="192"/>
      <c r="H155" s="192"/>
      <c r="I155" s="192"/>
      <c r="J155" s="192" t="s">
        <v>19</v>
      </c>
      <c r="K155" s="192"/>
      <c r="L155" s="180"/>
      <c r="M155" s="180"/>
    </row>
    <row r="156" spans="1:13" ht="12.75">
      <c r="A156" s="193"/>
      <c r="B156" s="282" t="str">
        <f>A157</f>
        <v>Regatas B Vista A</v>
      </c>
      <c r="C156" s="283"/>
      <c r="D156" s="282" t="str">
        <f>A158</f>
        <v>Lomas A</v>
      </c>
      <c r="E156" s="283"/>
      <c r="F156" s="282" t="str">
        <f>A159</f>
        <v>C.U. de Quilmes A</v>
      </c>
      <c r="G156" s="283"/>
      <c r="H156" s="282" t="str">
        <f>A151</f>
        <v>San Albano A</v>
      </c>
      <c r="I156" s="283"/>
      <c r="J156" s="194" t="s">
        <v>24</v>
      </c>
      <c r="K156" s="194" t="s">
        <v>25</v>
      </c>
      <c r="L156" s="195" t="s">
        <v>26</v>
      </c>
      <c r="M156" s="196" t="s">
        <v>27</v>
      </c>
    </row>
    <row r="157" spans="1:13" ht="12.75">
      <c r="A157" s="197" t="str">
        <f>A148</f>
        <v>Regatas B Vista A</v>
      </c>
      <c r="B157" s="198"/>
      <c r="C157" s="198"/>
      <c r="D157" s="199">
        <f>IF(F147="","",F147)</f>
        <v>12</v>
      </c>
      <c r="E157" s="199">
        <f>IF(I147="","",I147)</f>
        <v>24</v>
      </c>
      <c r="F157" s="199">
        <f>IF(F149="","",F149)</f>
        <v>24</v>
      </c>
      <c r="G157" s="199">
        <f>IF(I149="","",I149)</f>
        <v>29</v>
      </c>
      <c r="H157" s="199">
        <f>IF(F151="","",F151)</f>
        <v>19</v>
      </c>
      <c r="I157" s="199">
        <f>IF(I151="","",I151)</f>
        <v>5</v>
      </c>
      <c r="J157" s="199">
        <f>SUM(D157,F157,H157)</f>
        <v>55</v>
      </c>
      <c r="K157" s="199">
        <f>SUM(E157,G157,I157)</f>
        <v>58</v>
      </c>
      <c r="L157" s="195">
        <f>SUM(J157-K157)</f>
        <v>-3</v>
      </c>
      <c r="M157" s="200">
        <f>IF(F149&gt;I149,2,0)+IF(F149=I149,1,0)+IF(F147&gt;I147,2,0)+IF(F147=I147,1,0)+IF(F151&gt;I151,2,0)+IF(F151=I151,1,0)</f>
        <v>2</v>
      </c>
    </row>
    <row r="158" spans="1:13" ht="12.75">
      <c r="A158" s="197" t="str">
        <f>A149</f>
        <v>Lomas A</v>
      </c>
      <c r="B158" s="199">
        <f>IF(I147="","",I147)</f>
        <v>24</v>
      </c>
      <c r="C158" s="199">
        <f>IF(F147="","",F147)</f>
        <v>12</v>
      </c>
      <c r="D158" s="198"/>
      <c r="E158" s="198"/>
      <c r="F158" s="199">
        <f>IF(F152="","",F152)</f>
        <v>33</v>
      </c>
      <c r="G158" s="199">
        <f>IF(I152="","",I152)</f>
        <v>5</v>
      </c>
      <c r="H158" s="199">
        <f>IF(F150="","",F150)</f>
        <v>35</v>
      </c>
      <c r="I158" s="199">
        <f>IF(I150="","",I150)</f>
        <v>5</v>
      </c>
      <c r="J158" s="199">
        <f>SUM(B158,F158,H158)</f>
        <v>92</v>
      </c>
      <c r="K158" s="199">
        <f>SUM(C158,G158,I158)</f>
        <v>22</v>
      </c>
      <c r="L158" s="195">
        <f>SUM(J158-K158)</f>
        <v>70</v>
      </c>
      <c r="M158" s="200">
        <f>IF(F150&gt;I150,2,0)+IF(F150=I150,1,0)+IF(I147&gt;F147,2,0)+IF(I147=F147,1,0)+IF(F152&gt;I152,2,0)+IF(F152=I152,1,0)</f>
        <v>6</v>
      </c>
    </row>
    <row r="159" spans="1:13" ht="12.75">
      <c r="A159" s="197" t="str">
        <f>A150</f>
        <v>C.U. de Quilmes A</v>
      </c>
      <c r="B159" s="199">
        <f>IF(I149="","",I149)</f>
        <v>29</v>
      </c>
      <c r="C159" s="199">
        <f>IF(F149="","",F149)</f>
        <v>24</v>
      </c>
      <c r="D159" s="199">
        <f>IF(I152="","",I152)</f>
        <v>5</v>
      </c>
      <c r="E159" s="199">
        <f>IF(F152="","",F152)</f>
        <v>33</v>
      </c>
      <c r="F159" s="198"/>
      <c r="G159" s="198"/>
      <c r="H159" s="199">
        <f>IF(F148="","",F148)</f>
        <v>26</v>
      </c>
      <c r="I159" s="199">
        <f>IF(I148="","",I148)</f>
        <v>17</v>
      </c>
      <c r="J159" s="199">
        <f>SUM(B159,D159,H159)</f>
        <v>60</v>
      </c>
      <c r="K159" s="199">
        <f>SUM(C159,E159,I159)</f>
        <v>74</v>
      </c>
      <c r="L159" s="195">
        <f>SUM(J159-K159)</f>
        <v>-14</v>
      </c>
      <c r="M159" s="200">
        <f>IF(I149&gt;F149,2,0)+IF(I149=F149,1,0)+IF(F148&gt;I148,2,0)+IF(F148=I148,1,0)+IF(I152&gt;F152,2,0)+IF(I152=F152,1,0)</f>
        <v>4</v>
      </c>
    </row>
    <row r="160" spans="1:13" ht="12.75">
      <c r="A160" s="197" t="str">
        <f>A151</f>
        <v>San Albano A</v>
      </c>
      <c r="B160" s="199">
        <f>IF(I151="","",I151)</f>
        <v>5</v>
      </c>
      <c r="C160" s="199">
        <f>IF(F151="","",F151)</f>
        <v>19</v>
      </c>
      <c r="D160" s="199">
        <f>IF(I150="","",I150)</f>
        <v>5</v>
      </c>
      <c r="E160" s="199">
        <f>IF(F150="","",F150)</f>
        <v>35</v>
      </c>
      <c r="F160" s="199">
        <f>IF(I148="","",I148)</f>
        <v>17</v>
      </c>
      <c r="G160" s="199">
        <f>IF(F148="","",F148)</f>
        <v>26</v>
      </c>
      <c r="H160" s="198"/>
      <c r="I160" s="198"/>
      <c r="J160" s="199">
        <f>SUM(B160,D160,F160)</f>
        <v>27</v>
      </c>
      <c r="K160" s="199">
        <f>SUM(C160,E160,G160)</f>
        <v>80</v>
      </c>
      <c r="L160" s="195">
        <f>SUM(J160-K160)</f>
        <v>-53</v>
      </c>
      <c r="M160" s="200">
        <f>IF(I150&gt;F150,2,0)+IF(I150=F150,1,0)+IF(I148&gt;F148,2,0)+IF(I148=F148,1,0)+IF(I151&gt;F151,2,0)+IF(I151=F151,1,0)</f>
        <v>0</v>
      </c>
    </row>
    <row r="161" ht="13.5" thickBot="1"/>
    <row r="162" spans="1:13" ht="13.5" thickBot="1">
      <c r="A162" s="178"/>
      <c r="B162" s="178"/>
      <c r="C162" s="178"/>
      <c r="D162" s="284" t="s">
        <v>20</v>
      </c>
      <c r="E162" s="285"/>
      <c r="F162" s="179" t="s">
        <v>21</v>
      </c>
      <c r="G162" s="284" t="s">
        <v>20</v>
      </c>
      <c r="H162" s="285"/>
      <c r="I162" s="179" t="s">
        <v>21</v>
      </c>
      <c r="J162" s="180"/>
      <c r="K162" s="180"/>
      <c r="L162" s="180"/>
      <c r="M162" s="180"/>
    </row>
    <row r="163" spans="1:13" ht="18.75" thickBot="1">
      <c r="A163" s="286" t="s">
        <v>107</v>
      </c>
      <c r="B163" s="286"/>
      <c r="C163" s="178"/>
      <c r="D163" s="181" t="str">
        <f>A164</f>
        <v>Los Tilos A</v>
      </c>
      <c r="E163" s="182"/>
      <c r="F163" s="183">
        <v>0</v>
      </c>
      <c r="G163" s="184" t="str">
        <f>A165</f>
        <v>Liceo Naval A</v>
      </c>
      <c r="H163" s="182"/>
      <c r="I163" s="183">
        <v>38</v>
      </c>
      <c r="J163" s="180"/>
      <c r="K163" s="180"/>
      <c r="L163" s="180"/>
      <c r="M163" s="180"/>
    </row>
    <row r="164" spans="1:13" ht="15.75" thickBot="1">
      <c r="A164" s="278" t="s">
        <v>115</v>
      </c>
      <c r="B164" s="278"/>
      <c r="C164" s="185"/>
      <c r="D164" s="181" t="str">
        <f>A166</f>
        <v>Mariano Moreno A</v>
      </c>
      <c r="E164" s="182"/>
      <c r="F164" s="186">
        <v>21</v>
      </c>
      <c r="G164" s="184" t="str">
        <f>A167</f>
        <v>Centro Naval A</v>
      </c>
      <c r="H164" s="182"/>
      <c r="I164" s="183">
        <v>7</v>
      </c>
      <c r="J164" s="180"/>
      <c r="K164" s="180"/>
      <c r="L164" s="180"/>
      <c r="M164" s="180"/>
    </row>
    <row r="165" spans="1:13" ht="15.75" thickBot="1">
      <c r="A165" s="278" t="s">
        <v>64</v>
      </c>
      <c r="B165" s="278"/>
      <c r="C165" s="185"/>
      <c r="D165" s="187" t="str">
        <f>A164</f>
        <v>Los Tilos A</v>
      </c>
      <c r="E165" s="188"/>
      <c r="F165" s="183">
        <v>29</v>
      </c>
      <c r="G165" s="189" t="str">
        <f>A166</f>
        <v>Mariano Moreno A</v>
      </c>
      <c r="H165" s="188"/>
      <c r="I165" s="186">
        <v>5</v>
      </c>
      <c r="J165" s="180"/>
      <c r="K165" s="180"/>
      <c r="L165" s="180"/>
      <c r="M165" s="180"/>
    </row>
    <row r="166" spans="1:13" ht="15.75" thickBot="1">
      <c r="A166" s="278" t="s">
        <v>73</v>
      </c>
      <c r="B166" s="278"/>
      <c r="C166" s="185"/>
      <c r="D166" s="181" t="str">
        <f>A165</f>
        <v>Liceo Naval A</v>
      </c>
      <c r="E166" s="182"/>
      <c r="F166" s="183">
        <v>28</v>
      </c>
      <c r="G166" s="184" t="str">
        <f>A167</f>
        <v>Centro Naval A</v>
      </c>
      <c r="H166" s="182"/>
      <c r="I166" s="186">
        <v>7</v>
      </c>
      <c r="J166" s="180"/>
      <c r="K166" s="180"/>
      <c r="L166" s="180"/>
      <c r="M166" s="180"/>
    </row>
    <row r="167" spans="1:13" ht="15.75" thickBot="1">
      <c r="A167" s="278" t="s">
        <v>80</v>
      </c>
      <c r="B167" s="278"/>
      <c r="C167" s="185"/>
      <c r="D167" s="181" t="str">
        <f>A164</f>
        <v>Los Tilos A</v>
      </c>
      <c r="E167" s="182"/>
      <c r="F167" s="183">
        <v>15</v>
      </c>
      <c r="G167" s="181" t="str">
        <f>A167</f>
        <v>Centro Naval A</v>
      </c>
      <c r="H167" s="182"/>
      <c r="I167" s="186">
        <v>22</v>
      </c>
      <c r="J167" s="180"/>
      <c r="K167" s="180"/>
      <c r="L167" s="180"/>
      <c r="M167" s="180"/>
    </row>
    <row r="168" spans="1:13" ht="13.5" thickBot="1">
      <c r="A168" s="190"/>
      <c r="B168" s="190"/>
      <c r="C168" s="185"/>
      <c r="D168" s="181" t="str">
        <f>A165</f>
        <v>Liceo Naval A</v>
      </c>
      <c r="E168" s="182"/>
      <c r="F168" s="183">
        <v>51</v>
      </c>
      <c r="G168" s="184" t="str">
        <f>A166</f>
        <v>Mariano Moreno A</v>
      </c>
      <c r="H168" s="182"/>
      <c r="I168" s="186">
        <v>7</v>
      </c>
      <c r="J168" s="180"/>
      <c r="K168" s="180"/>
      <c r="L168" s="180"/>
      <c r="M168" s="180"/>
    </row>
    <row r="169" spans="1:13" ht="13.5" thickBot="1">
      <c r="A169" s="178"/>
      <c r="B169" s="178"/>
      <c r="C169" s="178"/>
      <c r="D169" s="180"/>
      <c r="E169" s="180"/>
      <c r="F169" s="180"/>
      <c r="G169" s="178"/>
      <c r="H169" s="178"/>
      <c r="I169" s="178"/>
      <c r="J169" s="178"/>
      <c r="K169" s="178"/>
      <c r="L169" s="180"/>
      <c r="M169" s="180"/>
    </row>
    <row r="170" spans="1:13" ht="13.5" thickBot="1">
      <c r="A170" s="279">
        <v>5</v>
      </c>
      <c r="B170" s="280"/>
      <c r="C170" s="280"/>
      <c r="D170" s="280"/>
      <c r="E170" s="280"/>
      <c r="F170" s="280"/>
      <c r="G170" s="280"/>
      <c r="H170" s="280"/>
      <c r="I170" s="280"/>
      <c r="J170" s="280"/>
      <c r="K170" s="281"/>
      <c r="L170" s="180"/>
      <c r="M170" s="180"/>
    </row>
    <row r="171" spans="1:13" ht="12.75">
      <c r="A171" s="191"/>
      <c r="B171" s="192"/>
      <c r="C171" s="192"/>
      <c r="D171" s="192"/>
      <c r="E171" s="192"/>
      <c r="F171" s="192"/>
      <c r="G171" s="192"/>
      <c r="H171" s="192"/>
      <c r="I171" s="192"/>
      <c r="J171" s="192" t="s">
        <v>19</v>
      </c>
      <c r="K171" s="192"/>
      <c r="L171" s="180"/>
      <c r="M171" s="180"/>
    </row>
    <row r="172" spans="1:13" ht="12.75">
      <c r="A172" s="193"/>
      <c r="B172" s="282" t="str">
        <f>A173</f>
        <v>Los Tilos A</v>
      </c>
      <c r="C172" s="283"/>
      <c r="D172" s="282" t="str">
        <f>A174</f>
        <v>Liceo Naval A</v>
      </c>
      <c r="E172" s="283"/>
      <c r="F172" s="282" t="str">
        <f>A175</f>
        <v>Mariano Moreno A</v>
      </c>
      <c r="G172" s="283"/>
      <c r="H172" s="282" t="str">
        <f>A167</f>
        <v>Centro Naval A</v>
      </c>
      <c r="I172" s="283"/>
      <c r="J172" s="194" t="s">
        <v>24</v>
      </c>
      <c r="K172" s="194" t="s">
        <v>25</v>
      </c>
      <c r="L172" s="195" t="s">
        <v>26</v>
      </c>
      <c r="M172" s="196" t="s">
        <v>27</v>
      </c>
    </row>
    <row r="173" spans="1:13" ht="12.75">
      <c r="A173" s="197" t="str">
        <f>A164</f>
        <v>Los Tilos A</v>
      </c>
      <c r="B173" s="198"/>
      <c r="C173" s="198"/>
      <c r="D173" s="199">
        <f>IF(F163="","",F163)</f>
        <v>0</v>
      </c>
      <c r="E173" s="199">
        <f>IF(I163="","",I163)</f>
        <v>38</v>
      </c>
      <c r="F173" s="199">
        <f>IF(F165="","",F165)</f>
        <v>29</v>
      </c>
      <c r="G173" s="199">
        <f>IF(I165="","",I165)</f>
        <v>5</v>
      </c>
      <c r="H173" s="199">
        <f>IF(F167="","",F167)</f>
        <v>15</v>
      </c>
      <c r="I173" s="199">
        <f>IF(I167="","",I167)</f>
        <v>22</v>
      </c>
      <c r="J173" s="199">
        <f>SUM(D173,F173,H173)</f>
        <v>44</v>
      </c>
      <c r="K173" s="199">
        <f>SUM(E173,G173,I173)</f>
        <v>65</v>
      </c>
      <c r="L173" s="195">
        <f>SUM(J173-K173)</f>
        <v>-21</v>
      </c>
      <c r="M173" s="200">
        <f>IF(F165&gt;I165,2,0)+IF(F165=I165,1,0)+IF(F163&gt;I163,2,0)+IF(F163=I163,1,0)+IF(F167&gt;I167,2,0)+IF(F167=I167,1,0)</f>
        <v>2</v>
      </c>
    </row>
    <row r="174" spans="1:13" ht="12.75">
      <c r="A174" s="197" t="str">
        <f>A165</f>
        <v>Liceo Naval A</v>
      </c>
      <c r="B174" s="199">
        <f>IF(I163="","",I163)</f>
        <v>38</v>
      </c>
      <c r="C174" s="199">
        <f>IF(F163="","",F163)</f>
        <v>0</v>
      </c>
      <c r="D174" s="198"/>
      <c r="E174" s="198"/>
      <c r="F174" s="199">
        <f>IF(F168="","",F168)</f>
        <v>51</v>
      </c>
      <c r="G174" s="199">
        <f>IF(I168="","",I168)</f>
        <v>7</v>
      </c>
      <c r="H174" s="199">
        <f>IF(F166="","",F166)</f>
        <v>28</v>
      </c>
      <c r="I174" s="199">
        <f>IF(I166="","",I166)</f>
        <v>7</v>
      </c>
      <c r="J174" s="199">
        <f>SUM(B174,F174,H174)</f>
        <v>117</v>
      </c>
      <c r="K174" s="199">
        <f>SUM(C174,G174,I174)</f>
        <v>14</v>
      </c>
      <c r="L174" s="195">
        <f>SUM(J174-K174)</f>
        <v>103</v>
      </c>
      <c r="M174" s="200">
        <f>IF(F166&gt;I166,2,0)+IF(F166=I166,1,0)+IF(I163&gt;F163,2,0)+IF(I163=F163,1,0)+IF(F168&gt;I168,2,0)+IF(F168=I168,1,0)</f>
        <v>6</v>
      </c>
    </row>
    <row r="175" spans="1:13" ht="12.75">
      <c r="A175" s="197" t="str">
        <f>A166</f>
        <v>Mariano Moreno A</v>
      </c>
      <c r="B175" s="199">
        <f>IF(I165="","",I165)</f>
        <v>5</v>
      </c>
      <c r="C175" s="199">
        <f>IF(F165="","",F165)</f>
        <v>29</v>
      </c>
      <c r="D175" s="199">
        <f>IF(I168="","",I168)</f>
        <v>7</v>
      </c>
      <c r="E175" s="199">
        <f>IF(F168="","",F168)</f>
        <v>51</v>
      </c>
      <c r="F175" s="198"/>
      <c r="G175" s="198"/>
      <c r="H175" s="199">
        <f>IF(F164="","",F164)</f>
        <v>21</v>
      </c>
      <c r="I175" s="199">
        <f>IF(I164="","",I164)</f>
        <v>7</v>
      </c>
      <c r="J175" s="199">
        <f>SUM(B175,D175,H175)</f>
        <v>33</v>
      </c>
      <c r="K175" s="199">
        <f>SUM(C175,E175,I175)</f>
        <v>87</v>
      </c>
      <c r="L175" s="195">
        <f>SUM(J175-K175)</f>
        <v>-54</v>
      </c>
      <c r="M175" s="200">
        <f>IF(I165&gt;F165,2,0)+IF(I165=F165,1,0)+IF(F164&gt;I164,2,0)+IF(F164=I164,1,0)+IF(I168&gt;F168,2,0)+IF(I168=F168,1,0)</f>
        <v>2</v>
      </c>
    </row>
    <row r="176" spans="1:13" ht="12.75">
      <c r="A176" s="197" t="str">
        <f>A167</f>
        <v>Centro Naval A</v>
      </c>
      <c r="B176" s="199">
        <f>IF(I167="","",I167)</f>
        <v>22</v>
      </c>
      <c r="C176" s="199">
        <f>IF(F167="","",F167)</f>
        <v>15</v>
      </c>
      <c r="D176" s="199">
        <f>IF(I166="","",I166)</f>
        <v>7</v>
      </c>
      <c r="E176" s="199">
        <f>IF(F166="","",F166)</f>
        <v>28</v>
      </c>
      <c r="F176" s="199">
        <f>IF(I164="","",I164)</f>
        <v>7</v>
      </c>
      <c r="G176" s="199">
        <f>IF(F164="","",F164)</f>
        <v>21</v>
      </c>
      <c r="H176" s="198"/>
      <c r="I176" s="198"/>
      <c r="J176" s="199">
        <f>SUM(B176,D176,F176)</f>
        <v>36</v>
      </c>
      <c r="K176" s="199">
        <f>SUM(C176,E176,G176)</f>
        <v>64</v>
      </c>
      <c r="L176" s="195">
        <f>SUM(J176-K176)</f>
        <v>-28</v>
      </c>
      <c r="M176" s="200">
        <f>IF(I166&gt;F166,2,0)+IF(I166=F166,1,0)+IF(I164&gt;F164,2,0)+IF(I164=F164,1,0)+IF(I167&gt;F167,2,0)+IF(I167=F167,1,0)</f>
        <v>2</v>
      </c>
    </row>
  </sheetData>
  <sheetProtection/>
  <mergeCells count="147">
    <mergeCell ref="A5:K5"/>
    <mergeCell ref="D9:E9"/>
    <mergeCell ref="G9:H9"/>
    <mergeCell ref="A10:B10"/>
    <mergeCell ref="A11:B11"/>
    <mergeCell ref="D11:E11"/>
    <mergeCell ref="G11:H11"/>
    <mergeCell ref="A12:B12"/>
    <mergeCell ref="D12:E12"/>
    <mergeCell ref="G12:H12"/>
    <mergeCell ref="A13:B13"/>
    <mergeCell ref="A15:K15"/>
    <mergeCell ref="B17:C17"/>
    <mergeCell ref="D17:E17"/>
    <mergeCell ref="F17:G17"/>
    <mergeCell ref="D23:E23"/>
    <mergeCell ref="G23:H23"/>
    <mergeCell ref="A24:B24"/>
    <mergeCell ref="A25:B25"/>
    <mergeCell ref="A26:B26"/>
    <mergeCell ref="D26:E26"/>
    <mergeCell ref="G26:H26"/>
    <mergeCell ref="A27:B27"/>
    <mergeCell ref="A29:K29"/>
    <mergeCell ref="B31:C31"/>
    <mergeCell ref="D31:E31"/>
    <mergeCell ref="F31:G31"/>
    <mergeCell ref="D37:E37"/>
    <mergeCell ref="G37:H37"/>
    <mergeCell ref="A38:B38"/>
    <mergeCell ref="A39:B39"/>
    <mergeCell ref="A40:B40"/>
    <mergeCell ref="D40:E40"/>
    <mergeCell ref="G40:H40"/>
    <mergeCell ref="A41:B41"/>
    <mergeCell ref="A43:K43"/>
    <mergeCell ref="B45:C45"/>
    <mergeCell ref="D45:E45"/>
    <mergeCell ref="F45:G45"/>
    <mergeCell ref="D50:E50"/>
    <mergeCell ref="G50:H50"/>
    <mergeCell ref="A51:B51"/>
    <mergeCell ref="A52:B52"/>
    <mergeCell ref="A53:B53"/>
    <mergeCell ref="D53:E53"/>
    <mergeCell ref="G53:H53"/>
    <mergeCell ref="A54:B54"/>
    <mergeCell ref="A56:K56"/>
    <mergeCell ref="B58:C58"/>
    <mergeCell ref="D58:E58"/>
    <mergeCell ref="F58:G58"/>
    <mergeCell ref="D64:E64"/>
    <mergeCell ref="G64:H64"/>
    <mergeCell ref="A65:B65"/>
    <mergeCell ref="A66:B66"/>
    <mergeCell ref="A67:B67"/>
    <mergeCell ref="D67:E67"/>
    <mergeCell ref="G67:H67"/>
    <mergeCell ref="A68:B68"/>
    <mergeCell ref="A70:K70"/>
    <mergeCell ref="B72:C72"/>
    <mergeCell ref="D72:E72"/>
    <mergeCell ref="F72:G72"/>
    <mergeCell ref="D77:E77"/>
    <mergeCell ref="G77:H77"/>
    <mergeCell ref="A78:B78"/>
    <mergeCell ref="A79:B79"/>
    <mergeCell ref="A80:B80"/>
    <mergeCell ref="D80:E80"/>
    <mergeCell ref="G80:H80"/>
    <mergeCell ref="A81:B81"/>
    <mergeCell ref="A83:K83"/>
    <mergeCell ref="B85:C85"/>
    <mergeCell ref="D85:E85"/>
    <mergeCell ref="F85:G85"/>
    <mergeCell ref="D90:E90"/>
    <mergeCell ref="G90:H90"/>
    <mergeCell ref="A91:B91"/>
    <mergeCell ref="A92:B92"/>
    <mergeCell ref="A93:B93"/>
    <mergeCell ref="D93:E93"/>
    <mergeCell ref="G93:H93"/>
    <mergeCell ref="A94:B94"/>
    <mergeCell ref="A96:K96"/>
    <mergeCell ref="B98:C98"/>
    <mergeCell ref="D98:E98"/>
    <mergeCell ref="F98:G98"/>
    <mergeCell ref="D103:E103"/>
    <mergeCell ref="G103:H103"/>
    <mergeCell ref="A104:B104"/>
    <mergeCell ref="A105:B105"/>
    <mergeCell ref="A106:B106"/>
    <mergeCell ref="D106:E106"/>
    <mergeCell ref="G106:H106"/>
    <mergeCell ref="A107:B107"/>
    <mergeCell ref="A109:K109"/>
    <mergeCell ref="B111:C111"/>
    <mergeCell ref="D111:E111"/>
    <mergeCell ref="F111:G111"/>
    <mergeCell ref="D116:E116"/>
    <mergeCell ref="G116:H116"/>
    <mergeCell ref="A132:B132"/>
    <mergeCell ref="A117:B117"/>
    <mergeCell ref="A118:B118"/>
    <mergeCell ref="A119:B119"/>
    <mergeCell ref="D119:E119"/>
    <mergeCell ref="G119:H119"/>
    <mergeCell ref="A120:B120"/>
    <mergeCell ref="A151:B151"/>
    <mergeCell ref="A133:B133"/>
    <mergeCell ref="A122:K122"/>
    <mergeCell ref="B124:C124"/>
    <mergeCell ref="D124:E124"/>
    <mergeCell ref="F124:G124"/>
    <mergeCell ref="D129:E129"/>
    <mergeCell ref="G129:H129"/>
    <mergeCell ref="A130:B130"/>
    <mergeCell ref="A131:B131"/>
    <mergeCell ref="D146:E146"/>
    <mergeCell ref="G146:H146"/>
    <mergeCell ref="A147:B147"/>
    <mergeCell ref="A148:B148"/>
    <mergeCell ref="A149:B149"/>
    <mergeCell ref="A150:B150"/>
    <mergeCell ref="D162:E162"/>
    <mergeCell ref="G162:H162"/>
    <mergeCell ref="A163:B163"/>
    <mergeCell ref="A154:K154"/>
    <mergeCell ref="B156:C156"/>
    <mergeCell ref="D156:E156"/>
    <mergeCell ref="F156:G156"/>
    <mergeCell ref="B172:C172"/>
    <mergeCell ref="D172:E172"/>
    <mergeCell ref="F172:G172"/>
    <mergeCell ref="H172:I172"/>
    <mergeCell ref="H156:I156"/>
    <mergeCell ref="A164:B164"/>
    <mergeCell ref="A165:B165"/>
    <mergeCell ref="A166:B166"/>
    <mergeCell ref="A167:B167"/>
    <mergeCell ref="A170:K170"/>
    <mergeCell ref="A134:B134"/>
    <mergeCell ref="A137:K137"/>
    <mergeCell ref="B139:C139"/>
    <mergeCell ref="D139:E139"/>
    <mergeCell ref="F139:G139"/>
    <mergeCell ref="H139:I139"/>
  </mergeCells>
  <conditionalFormatting sqref="I65:I67 F65:F67 I78:I80 F78:F80 I91:I93 F91:F93 I104:I106 F104:F106 I117:I119 F117:F119 I38:I40 F38:F40 I24:I26 F24:F26 I10:I12 F10:F12 I51:I53 F51:F53">
    <cfRule type="cellIs" priority="7" dxfId="0" operator="between" stopIfTrue="1">
      <formula>0</formula>
      <formula>1000</formula>
    </cfRule>
  </conditionalFormatting>
  <conditionalFormatting sqref="F147:F152 I147:I152">
    <cfRule type="cellIs" priority="3" dxfId="0" operator="between" stopIfTrue="1">
      <formula>0</formula>
      <formula>1000</formula>
    </cfRule>
  </conditionalFormatting>
  <conditionalFormatting sqref="F163:F168 I163:I168">
    <cfRule type="cellIs" priority="2" dxfId="0" operator="between" stopIfTrue="1">
      <formula>0</formula>
      <formula>1000</formula>
    </cfRule>
  </conditionalFormatting>
  <conditionalFormatting sqref="F130:F135 I130:I135">
    <cfRule type="cellIs" priority="1" dxfId="0" operator="between" stopIfTrue="1">
      <formula>0</formula>
      <formula>1000</formula>
    </cfRule>
  </conditionalFormatting>
  <printOptions/>
  <pageMargins left="0.47" right="0.25" top="0.16" bottom="1.23" header="0" footer="0"/>
  <pageSetup fitToHeight="2" horizontalDpi="1200" verticalDpi="12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MERCURIO</dc:creator>
  <cp:keywords/>
  <dc:description/>
  <cp:lastModifiedBy>diego Paiz</cp:lastModifiedBy>
  <cp:lastPrinted>2014-11-07T18:28:28Z</cp:lastPrinted>
  <dcterms:created xsi:type="dcterms:W3CDTF">2004-10-13T01:41:23Z</dcterms:created>
  <dcterms:modified xsi:type="dcterms:W3CDTF">2014-11-09T02:13:49Z</dcterms:modified>
  <cp:category/>
  <cp:version/>
  <cp:contentType/>
  <cp:contentStatus/>
</cp:coreProperties>
</file>