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9320" windowHeight="10860" activeTab="0"/>
  </bookViews>
  <sheets>
    <sheet name="Fixture Completo" sheetId="1" r:id="rId1"/>
    <sheet name="Tablas" sheetId="2" r:id="rId2"/>
    <sheet name="TABLA FINAL" sheetId="3" r:id="rId3"/>
  </sheets>
  <definedNames>
    <definedName name="_xlnm.Print_Area" localSheetId="0">'Fixture Completo'!$A$1:$K$41</definedName>
    <definedName name="_xlnm.Print_Area" localSheetId="1">'Tablas'!$A$1:$N$67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'Tablas'!#REF!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<sst xmlns="http://schemas.openxmlformats.org/spreadsheetml/2006/main" count="256" uniqueCount="97">
  <si>
    <t>1ª RUEDA</t>
  </si>
  <si>
    <t>Hora</t>
  </si>
  <si>
    <t>Nº</t>
  </si>
  <si>
    <t>vs</t>
  </si>
  <si>
    <t>00</t>
  </si>
  <si>
    <t>16</t>
  </si>
  <si>
    <t>20</t>
  </si>
  <si>
    <t>40</t>
  </si>
  <si>
    <t>Equipo</t>
  </si>
  <si>
    <t>Resultado</t>
  </si>
  <si>
    <t>Tabla de Posiciones</t>
  </si>
  <si>
    <t xml:space="preserve"> </t>
  </si>
  <si>
    <t>TF</t>
  </si>
  <si>
    <t>TC</t>
  </si>
  <si>
    <t>Dif</t>
  </si>
  <si>
    <t>PUNTOS</t>
  </si>
  <si>
    <t>SEVEN FEMENINO</t>
  </si>
  <si>
    <t>La Plata A</t>
  </si>
  <si>
    <t>G y E de Ituzaingo</t>
  </si>
  <si>
    <t>Centro Naval</t>
  </si>
  <si>
    <t>SITAS</t>
  </si>
  <si>
    <t>Ezeiza</t>
  </si>
  <si>
    <t>Almafuerte</t>
  </si>
  <si>
    <t>San Miguel</t>
  </si>
  <si>
    <t>Daom</t>
  </si>
  <si>
    <t>Atl. San Andres</t>
  </si>
  <si>
    <t>La Plata B</t>
  </si>
  <si>
    <t>Berazategui</t>
  </si>
  <si>
    <t>SEVEN A SIDE - RUGBY FEMENINO</t>
  </si>
  <si>
    <t>ZONA A</t>
  </si>
  <si>
    <t>ZONA B</t>
  </si>
  <si>
    <t>ZONA C</t>
  </si>
  <si>
    <t>Lanus</t>
  </si>
  <si>
    <t>La Plata C</t>
  </si>
  <si>
    <t>TABLA FINAL DE POSICIONES</t>
  </si>
  <si>
    <t>CLUB</t>
  </si>
  <si>
    <t>TANTOS</t>
  </si>
  <si>
    <t>CAMPEON ORO</t>
  </si>
  <si>
    <t>SUBCAMPEON ORO</t>
  </si>
  <si>
    <t>DAOM</t>
  </si>
  <si>
    <t>CAMPEON PLATA</t>
  </si>
  <si>
    <t>SUBCAMPEON PLATA</t>
  </si>
  <si>
    <t xml:space="preserve">Universitario de la Plata </t>
  </si>
  <si>
    <t>CAMPEON BRONCE</t>
  </si>
  <si>
    <t>SUBCAMPEON BRONCE</t>
  </si>
  <si>
    <t>14</t>
  </si>
  <si>
    <t>Cancha</t>
  </si>
  <si>
    <t>Zona</t>
  </si>
  <si>
    <t>Referees</t>
  </si>
  <si>
    <t>Fixture General</t>
  </si>
  <si>
    <t>CAMPEON ESTIMULO</t>
  </si>
  <si>
    <t>SUBCAMPEON ESTIMULO</t>
  </si>
  <si>
    <t>CAMPEON ASCENSO</t>
  </si>
  <si>
    <t>SUBCAMPEON ASCENSO</t>
  </si>
  <si>
    <t>CAMPEON DESARROLLO</t>
  </si>
  <si>
    <t>SUBCAMPEON DESARROLLO</t>
  </si>
  <si>
    <t>CAMPEON FORMATIVA</t>
  </si>
  <si>
    <t>SUBCAMPEON FORMATIVA</t>
  </si>
  <si>
    <t>TORNEO OFICIAL DE RUGBY FEMENINO DE LA URBA - TEMPORADA 2015</t>
  </si>
  <si>
    <t>ZONA CAMPEONATO</t>
  </si>
  <si>
    <t>ZONA ASCENSO</t>
  </si>
  <si>
    <t>SE JUGARAN 25 PARTIDOS POR JORNADA EN 2 CANCHAS</t>
  </si>
  <si>
    <t xml:space="preserve">Zona "A" </t>
  </si>
  <si>
    <t xml:space="preserve">Zona "B" </t>
  </si>
  <si>
    <t>A</t>
  </si>
  <si>
    <t>B</t>
  </si>
  <si>
    <t>C</t>
  </si>
  <si>
    <t>D</t>
  </si>
  <si>
    <t>Zona "C" Ascenso</t>
  </si>
  <si>
    <t>ZONA D</t>
  </si>
  <si>
    <t xml:space="preserve">B </t>
  </si>
  <si>
    <t>Final Oro</t>
  </si>
  <si>
    <t>Final Plata</t>
  </si>
  <si>
    <t>Final Bronce</t>
  </si>
  <si>
    <t>Final Estimulo</t>
  </si>
  <si>
    <t>Final Desarrollo</t>
  </si>
  <si>
    <t>Final Ascenso</t>
  </si>
  <si>
    <t>Final Formativa</t>
  </si>
  <si>
    <t>15</t>
  </si>
  <si>
    <t>PJ 2015</t>
  </si>
  <si>
    <t>Al completar las zonas arriba solo se arma el fixture y las tablas de posiciones</t>
  </si>
  <si>
    <t>G y Es de ituzaingo</t>
  </si>
  <si>
    <t>T 2014</t>
  </si>
  <si>
    <t>Atl. San Andres B</t>
  </si>
  <si>
    <t>El 4° equipo de la zona D de Ascenso no participara de las finales</t>
  </si>
  <si>
    <t>4 DE LA ZONA D "Ascenso"</t>
  </si>
  <si>
    <t>Zona "D" Ascenso</t>
  </si>
  <si>
    <t>Res</t>
  </si>
  <si>
    <t xml:space="preserve">Univ. De la Plata </t>
  </si>
  <si>
    <t xml:space="preserve">SEVEN a SIDE DE RUGBY FEMENINO 2015 - Domingo 19 de JULIO </t>
  </si>
  <si>
    <t>DOMINGO 19 DE JULIO 2015</t>
  </si>
  <si>
    <t>LA PLATA R.C.</t>
  </si>
  <si>
    <t>FECHA 5° - LA PLATA R.C.</t>
  </si>
  <si>
    <t>pp</t>
  </si>
  <si>
    <t>gp</t>
  </si>
  <si>
    <t>LA PLATA "A"</t>
  </si>
  <si>
    <t>G y E de ituzaingo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</si>
</sst>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d/mmm/yy"/>
    <numFmt numFmtId="189" formatCode="h:mm\ \a\.m\./\p\.m\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sz val="22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2"/>
      <color indexed="10"/>
      <name val="Arial"/>
      <family val="2"/>
    </font>
    <font>
      <b/>
      <sz val="2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15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13" fillId="0" borderId="0" applyFill="0" applyProtection="0">
      <alignment/>
    </xf>
    <xf numFmtId="0" fontId="13" fillId="0" borderId="0" applyFill="0" applyProtection="0">
      <alignment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8" fillId="0" borderId="7" applyNumberFormat="0" applyFill="0" applyAlignment="0" applyProtection="0"/>
    <xf numFmtId="0" fontId="22" fillId="0" borderId="8" applyNumberFormat="0" applyFill="0" applyAlignment="0" applyProtection="0"/>
    <xf numFmtId="0" fontId="53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" fillId="30" borderId="13" xfId="0" applyFont="1" applyFill="1" applyBorder="1" applyAlignment="1" applyProtection="1">
      <alignment horizontal="center"/>
      <protection hidden="1"/>
    </xf>
    <xf numFmtId="0" fontId="1" fillId="30" borderId="14" xfId="0" applyFont="1" applyFill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1" fillId="31" borderId="14" xfId="0" applyFont="1" applyFill="1" applyBorder="1" applyAlignment="1" applyProtection="1">
      <alignment horizontal="center"/>
      <protection hidden="1"/>
    </xf>
    <xf numFmtId="0" fontId="1" fillId="32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0" fillId="0" borderId="0" xfId="53">
      <alignment/>
      <protection/>
    </xf>
    <xf numFmtId="0" fontId="1" fillId="32" borderId="14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0" fontId="1" fillId="34" borderId="13" xfId="53" applyFont="1" applyFill="1" applyBorder="1" applyAlignment="1">
      <alignment horizontal="center"/>
      <protection/>
    </xf>
    <xf numFmtId="0" fontId="16" fillId="0" borderId="0" xfId="53" applyFont="1">
      <alignment/>
      <protection/>
    </xf>
    <xf numFmtId="0" fontId="10" fillId="0" borderId="0" xfId="53" applyFont="1" applyAlignment="1">
      <alignment horizontal="center" vertical="center"/>
      <protection/>
    </xf>
    <xf numFmtId="0" fontId="16" fillId="0" borderId="15" xfId="53" applyFont="1" applyBorder="1">
      <alignment/>
      <protection/>
    </xf>
    <xf numFmtId="0" fontId="10" fillId="0" borderId="15" xfId="53" applyFont="1" applyBorder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0" fillId="0" borderId="0" xfId="53" applyAlignment="1">
      <alignment horizontal="left" vertical="center"/>
      <protection/>
    </xf>
    <xf numFmtId="0" fontId="10" fillId="33" borderId="13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0" fillId="0" borderId="14" xfId="53" applyFont="1" applyBorder="1" applyAlignment="1">
      <alignment horizontal="left"/>
      <protection/>
    </xf>
    <xf numFmtId="0" fontId="10" fillId="33" borderId="14" xfId="53" applyFont="1" applyFill="1" applyBorder="1" applyAlignment="1">
      <alignment horizontal="left"/>
      <protection/>
    </xf>
    <xf numFmtId="0" fontId="1" fillId="33" borderId="14" xfId="53" applyFont="1" applyFill="1" applyBorder="1" applyAlignment="1">
      <alignment horizontal="center"/>
      <protection/>
    </xf>
    <xf numFmtId="0" fontId="1" fillId="33" borderId="14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left"/>
      <protection hidden="1"/>
    </xf>
    <xf numFmtId="0" fontId="3" fillId="31" borderId="14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32" borderId="14" xfId="0" applyFont="1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15" fillId="22" borderId="14" xfId="53" applyFont="1" applyFill="1" applyBorder="1" applyAlignment="1">
      <alignment horizontal="center"/>
      <protection/>
    </xf>
    <xf numFmtId="0" fontId="15" fillId="35" borderId="14" xfId="53" applyFont="1" applyFill="1" applyBorder="1" applyAlignment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0" fillId="34" borderId="17" xfId="0" applyFont="1" applyFill="1" applyBorder="1" applyAlignment="1" applyProtection="1">
      <alignment vertical="center"/>
      <protection hidden="1"/>
    </xf>
    <xf numFmtId="0" fontId="0" fillId="34" borderId="18" xfId="0" applyFont="1" applyFill="1" applyBorder="1" applyAlignment="1" applyProtection="1">
      <alignment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0" fillId="34" borderId="20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" fillId="34" borderId="14" xfId="53" applyFont="1" applyFill="1" applyBorder="1" applyAlignment="1">
      <alignment horizontal="center"/>
      <protection/>
    </xf>
    <xf numFmtId="0" fontId="1" fillId="34" borderId="22" xfId="53" applyFont="1" applyFill="1" applyBorder="1" applyAlignment="1">
      <alignment horizontal="center"/>
      <protection/>
    </xf>
    <xf numFmtId="0" fontId="15" fillId="31" borderId="14" xfId="53" applyFont="1" applyFill="1" applyBorder="1" applyAlignment="1">
      <alignment horizontal="center" vertical="center"/>
      <protection/>
    </xf>
    <xf numFmtId="0" fontId="15" fillId="31" borderId="22" xfId="53" applyFont="1" applyFill="1" applyBorder="1" applyAlignment="1">
      <alignment horizontal="center" vertical="center"/>
      <protection/>
    </xf>
    <xf numFmtId="0" fontId="15" fillId="31" borderId="13" xfId="53" applyFont="1" applyFill="1" applyBorder="1" applyAlignment="1">
      <alignment horizontal="center" vertical="center"/>
      <protection/>
    </xf>
    <xf numFmtId="0" fontId="15" fillId="31" borderId="14" xfId="53" applyFont="1" applyFill="1" applyBorder="1" applyAlignment="1">
      <alignment horizontal="center"/>
      <protection/>
    </xf>
    <xf numFmtId="0" fontId="0" fillId="34" borderId="14" xfId="53" applyFont="1" applyFill="1" applyBorder="1" applyAlignment="1">
      <alignment horizontal="left" vertical="top"/>
      <protection/>
    </xf>
    <xf numFmtId="0" fontId="1" fillId="33" borderId="14" xfId="53" applyFont="1" applyFill="1" applyBorder="1" applyAlignment="1">
      <alignment horizontal="left" vertical="top"/>
      <protection/>
    </xf>
    <xf numFmtId="0" fontId="15" fillId="31" borderId="13" xfId="53" applyFont="1" applyFill="1" applyBorder="1" applyAlignment="1">
      <alignment horizontal="center"/>
      <protection/>
    </xf>
    <xf numFmtId="0" fontId="25" fillId="0" borderId="0" xfId="53" applyFont="1">
      <alignment/>
      <protection/>
    </xf>
    <xf numFmtId="0" fontId="0" fillId="34" borderId="14" xfId="53" applyFont="1" applyFill="1" applyBorder="1" applyAlignment="1">
      <alignment horizontal="left" vertical="top"/>
      <protection/>
    </xf>
    <xf numFmtId="0" fontId="10" fillId="33" borderId="0" xfId="0" applyFont="1" applyFill="1" applyBorder="1" applyAlignment="1">
      <alignment horizontal="left"/>
    </xf>
    <xf numFmtId="0" fontId="0" fillId="33" borderId="14" xfId="53" applyFont="1" applyFill="1" applyBorder="1" applyAlignment="1">
      <alignment horizontal="left" vertical="top"/>
      <protection/>
    </xf>
    <xf numFmtId="0" fontId="0" fillId="33" borderId="22" xfId="53" applyFont="1" applyFill="1" applyBorder="1" applyAlignment="1">
      <alignment horizontal="left" vertical="top"/>
      <protection/>
    </xf>
    <xf numFmtId="0" fontId="0" fillId="33" borderId="13" xfId="53" applyFont="1" applyFill="1" applyBorder="1" applyAlignment="1">
      <alignment horizontal="left" vertical="top"/>
      <protection/>
    </xf>
    <xf numFmtId="0" fontId="1" fillId="33" borderId="22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22" xfId="53" applyFont="1" applyFill="1" applyBorder="1" applyAlignment="1">
      <alignment horizontal="center"/>
      <protection/>
    </xf>
    <xf numFmtId="0" fontId="1" fillId="33" borderId="13" xfId="53" applyFont="1" applyFill="1" applyBorder="1" applyAlignment="1">
      <alignment horizontal="center"/>
      <protection/>
    </xf>
    <xf numFmtId="0" fontId="0" fillId="36" borderId="14" xfId="53" applyFont="1" applyFill="1" applyBorder="1" applyAlignment="1">
      <alignment horizontal="left" vertical="top"/>
      <protection/>
    </xf>
    <xf numFmtId="0" fontId="0" fillId="0" borderId="0" xfId="53" applyAlignment="1">
      <alignment horizontal="center"/>
      <protection/>
    </xf>
    <xf numFmtId="49" fontId="3" fillId="0" borderId="0" xfId="53" applyNumberFormat="1" applyFont="1" applyFill="1" applyBorder="1" applyAlignment="1">
      <alignment horizontal="left"/>
      <protection/>
    </xf>
    <xf numFmtId="49" fontId="2" fillId="0" borderId="0" xfId="53" applyNumberFormat="1" applyFont="1" applyFill="1" applyBorder="1" applyAlignment="1">
      <alignment horizontal="left"/>
      <protection/>
    </xf>
    <xf numFmtId="49" fontId="2" fillId="0" borderId="0" xfId="53" applyNumberFormat="1" applyFont="1" applyAlignment="1">
      <alignment horizontal="right"/>
      <protection/>
    </xf>
    <xf numFmtId="0" fontId="4" fillId="0" borderId="13" xfId="53" applyFont="1" applyBorder="1">
      <alignment/>
      <protection/>
    </xf>
    <xf numFmtId="0" fontId="18" fillId="12" borderId="14" xfId="53" applyFont="1" applyFill="1" applyBorder="1" applyAlignment="1">
      <alignment horizontal="center" vertical="center"/>
      <protection/>
    </xf>
    <xf numFmtId="0" fontId="11" fillId="33" borderId="14" xfId="53" applyFont="1" applyFill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/>
      <protection/>
    </xf>
    <xf numFmtId="0" fontId="4" fillId="0" borderId="14" xfId="53" applyFont="1" applyBorder="1" applyAlignment="1">
      <alignment horizontal="left"/>
      <protection/>
    </xf>
    <xf numFmtId="0" fontId="0" fillId="0" borderId="14" xfId="53" applyFont="1" applyFill="1" applyBorder="1" applyAlignment="1">
      <alignment horizontal="center"/>
      <protection/>
    </xf>
    <xf numFmtId="0" fontId="17" fillId="22" borderId="14" xfId="53" applyFont="1" applyFill="1" applyBorder="1" applyAlignment="1">
      <alignment horizontal="center"/>
      <protection/>
    </xf>
    <xf numFmtId="49" fontId="11" fillId="0" borderId="14" xfId="53" applyNumberFormat="1" applyFont="1" applyBorder="1" applyAlignment="1">
      <alignment horizontal="left"/>
      <protection/>
    </xf>
    <xf numFmtId="49" fontId="11" fillId="0" borderId="14" xfId="53" applyNumberFormat="1" applyFont="1" applyBorder="1" applyAlignment="1">
      <alignment horizontal="right"/>
      <protection/>
    </xf>
    <xf numFmtId="0" fontId="4" fillId="0" borderId="14" xfId="53" applyFont="1" applyBorder="1">
      <alignment/>
      <protection/>
    </xf>
    <xf numFmtId="0" fontId="4" fillId="0" borderId="13" xfId="53" applyFont="1" applyBorder="1" applyAlignment="1">
      <alignment horizontal="left"/>
      <protection/>
    </xf>
    <xf numFmtId="0" fontId="18" fillId="12" borderId="13" xfId="53" applyFont="1" applyFill="1" applyBorder="1" applyAlignment="1">
      <alignment horizontal="center" vertical="center"/>
      <protection/>
    </xf>
    <xf numFmtId="0" fontId="11" fillId="33" borderId="13" xfId="53" applyFont="1" applyFill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3" fillId="37" borderId="13" xfId="53" applyFont="1" applyFill="1" applyBorder="1" applyAlignment="1">
      <alignment horizontal="center"/>
      <protection/>
    </xf>
    <xf numFmtId="49" fontId="11" fillId="0" borderId="13" xfId="53" applyNumberFormat="1" applyFont="1" applyBorder="1" applyAlignment="1">
      <alignment horizontal="left"/>
      <protection/>
    </xf>
    <xf numFmtId="49" fontId="11" fillId="0" borderId="13" xfId="53" applyNumberFormat="1" applyFont="1" applyBorder="1" applyAlignment="1">
      <alignment horizontal="right"/>
      <protection/>
    </xf>
    <xf numFmtId="0" fontId="1" fillId="0" borderId="23" xfId="53" applyFont="1" applyBorder="1" applyAlignment="1">
      <alignment horizontal="left"/>
      <protection/>
    </xf>
    <xf numFmtId="0" fontId="18" fillId="12" borderId="23" xfId="53" applyFont="1" applyFill="1" applyBorder="1" applyAlignment="1">
      <alignment horizontal="center" vertical="center"/>
      <protection/>
    </xf>
    <xf numFmtId="0" fontId="11" fillId="33" borderId="23" xfId="53" applyFont="1" applyFill="1" applyBorder="1" applyAlignment="1">
      <alignment horizontal="center" vertical="center"/>
      <protection/>
    </xf>
    <xf numFmtId="0" fontId="4" fillId="0" borderId="23" xfId="53" applyFont="1" applyBorder="1" applyAlignment="1">
      <alignment horizontal="center"/>
      <protection/>
    </xf>
    <xf numFmtId="0" fontId="4" fillId="0" borderId="23" xfId="53" applyFont="1" applyBorder="1" applyAlignment="1">
      <alignment horizontal="left"/>
      <protection/>
    </xf>
    <xf numFmtId="0" fontId="0" fillId="0" borderId="23" xfId="53" applyFont="1" applyFill="1" applyBorder="1" applyAlignment="1">
      <alignment horizontal="center"/>
      <protection/>
    </xf>
    <xf numFmtId="0" fontId="3" fillId="37" borderId="23" xfId="53" applyFont="1" applyFill="1" applyBorder="1" applyAlignment="1">
      <alignment horizontal="center"/>
      <protection/>
    </xf>
    <xf numFmtId="49" fontId="11" fillId="0" borderId="23" xfId="53" applyNumberFormat="1" applyFont="1" applyBorder="1" applyAlignment="1">
      <alignment horizontal="left"/>
      <protection/>
    </xf>
    <xf numFmtId="49" fontId="11" fillId="0" borderId="23" xfId="53" applyNumberFormat="1" applyFont="1" applyBorder="1" applyAlignment="1">
      <alignment horizontal="right"/>
      <protection/>
    </xf>
    <xf numFmtId="0" fontId="1" fillId="0" borderId="14" xfId="53" applyFont="1" applyBorder="1" applyAlignment="1">
      <alignment horizontal="left"/>
      <protection/>
    </xf>
    <xf numFmtId="0" fontId="3" fillId="38" borderId="14" xfId="53" applyFont="1" applyFill="1" applyBorder="1" applyAlignment="1">
      <alignment horizontal="center"/>
      <protection/>
    </xf>
    <xf numFmtId="0" fontId="3" fillId="38" borderId="13" xfId="53" applyFont="1" applyFill="1" applyBorder="1" applyAlignment="1">
      <alignment horizontal="center"/>
      <protection/>
    </xf>
    <xf numFmtId="0" fontId="0" fillId="0" borderId="23" xfId="53" applyFill="1" applyBorder="1" applyAlignment="1">
      <alignment horizontal="left"/>
      <protection/>
    </xf>
    <xf numFmtId="0" fontId="18" fillId="8" borderId="23" xfId="53" applyFont="1" applyFill="1" applyBorder="1" applyAlignment="1">
      <alignment horizontal="center" vertical="center"/>
      <protection/>
    </xf>
    <xf numFmtId="0" fontId="3" fillId="0" borderId="23" xfId="53" applyFont="1" applyFill="1" applyBorder="1" applyAlignment="1">
      <alignment horizontal="center"/>
      <protection/>
    </xf>
    <xf numFmtId="0" fontId="3" fillId="0" borderId="23" xfId="53" applyFont="1" applyFill="1" applyBorder="1" applyAlignment="1">
      <alignment horizontal="left"/>
      <protection/>
    </xf>
    <xf numFmtId="0" fontId="3" fillId="0" borderId="14" xfId="53" applyFont="1" applyBorder="1" applyAlignment="1">
      <alignment horizontal="center"/>
      <protection/>
    </xf>
    <xf numFmtId="0" fontId="11" fillId="0" borderId="23" xfId="53" applyFont="1" applyBorder="1">
      <alignment/>
      <protection/>
    </xf>
    <xf numFmtId="0" fontId="0" fillId="0" borderId="14" xfId="53" applyBorder="1">
      <alignment/>
      <protection/>
    </xf>
    <xf numFmtId="0" fontId="18" fillId="8" borderId="14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left"/>
      <protection/>
    </xf>
    <xf numFmtId="0" fontId="11" fillId="0" borderId="14" xfId="53" applyFont="1" applyBorder="1">
      <alignment/>
      <protection/>
    </xf>
    <xf numFmtId="0" fontId="0" fillId="0" borderId="14" xfId="53" applyFill="1" applyBorder="1" applyAlignment="1">
      <alignment horizontal="left"/>
      <protection/>
    </xf>
    <xf numFmtId="0" fontId="18" fillId="39" borderId="14" xfId="53" applyFont="1" applyFill="1" applyBorder="1" applyAlignment="1">
      <alignment horizontal="center" vertical="center"/>
      <protection/>
    </xf>
    <xf numFmtId="0" fontId="18" fillId="10" borderId="14" xfId="53" applyFont="1" applyFill="1" applyBorder="1" applyAlignment="1">
      <alignment horizontal="center" vertical="center"/>
      <protection/>
    </xf>
    <xf numFmtId="0" fontId="18" fillId="10" borderId="13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left"/>
      <protection/>
    </xf>
    <xf numFmtId="0" fontId="11" fillId="0" borderId="13" xfId="53" applyFont="1" applyBorder="1">
      <alignment/>
      <protection/>
    </xf>
    <xf numFmtId="0" fontId="18" fillId="8" borderId="22" xfId="53" applyFont="1" applyFill="1" applyBorder="1" applyAlignment="1">
      <alignment horizontal="center" vertical="center"/>
      <protection/>
    </xf>
    <xf numFmtId="0" fontId="11" fillId="33" borderId="22" xfId="53" applyFont="1" applyFill="1" applyBorder="1" applyAlignment="1">
      <alignment horizontal="center" vertical="center"/>
      <protection/>
    </xf>
    <xf numFmtId="0" fontId="3" fillId="0" borderId="22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left"/>
      <protection/>
    </xf>
    <xf numFmtId="49" fontId="11" fillId="0" borderId="22" xfId="53" applyNumberFormat="1" applyFont="1" applyBorder="1" applyAlignment="1">
      <alignment horizontal="left"/>
      <protection/>
    </xf>
    <xf numFmtId="0" fontId="11" fillId="0" borderId="22" xfId="53" applyFont="1" applyBorder="1">
      <alignment/>
      <protection/>
    </xf>
    <xf numFmtId="0" fontId="1" fillId="0" borderId="24" xfId="53" applyFont="1" applyFill="1" applyBorder="1" applyAlignment="1">
      <alignment horizont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/>
      <protection/>
    </xf>
    <xf numFmtId="0" fontId="0" fillId="0" borderId="24" xfId="53" applyFill="1" applyBorder="1" applyAlignment="1">
      <alignment horizontal="center"/>
      <protection/>
    </xf>
    <xf numFmtId="0" fontId="0" fillId="0" borderId="24" xfId="53" applyBorder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1" fillId="0" borderId="14" xfId="53" applyFont="1" applyFill="1" applyBorder="1" applyAlignment="1">
      <alignment horizontal="left"/>
      <protection/>
    </xf>
    <xf numFmtId="0" fontId="0" fillId="40" borderId="14" xfId="53" applyFont="1" applyFill="1" applyBorder="1" applyAlignment="1">
      <alignment horizontal="center"/>
      <protection/>
    </xf>
    <xf numFmtId="0" fontId="0" fillId="36" borderId="14" xfId="53" applyFont="1" applyFill="1" applyBorder="1" applyAlignment="1">
      <alignment horizontal="center"/>
      <protection/>
    </xf>
    <xf numFmtId="0" fontId="0" fillId="32" borderId="14" xfId="53" applyFont="1" applyFill="1" applyBorder="1" applyAlignment="1">
      <alignment horizontal="center"/>
      <protection/>
    </xf>
    <xf numFmtId="0" fontId="0" fillId="10" borderId="14" xfId="53" applyFont="1" applyFill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25" xfId="53" applyFont="1" applyBorder="1" applyAlignment="1">
      <alignment horizontal="center"/>
      <protection/>
    </xf>
    <xf numFmtId="0" fontId="1" fillId="0" borderId="26" xfId="53" applyFont="1" applyBorder="1" applyAlignment="1">
      <alignment horizontal="center"/>
      <protection/>
    </xf>
    <xf numFmtId="0" fontId="11" fillId="41" borderId="27" xfId="53" applyFont="1" applyFill="1" applyBorder="1" applyAlignment="1">
      <alignment horizontal="center"/>
      <protection/>
    </xf>
    <xf numFmtId="0" fontId="11" fillId="41" borderId="28" xfId="53" applyFont="1" applyFill="1" applyBorder="1" applyAlignment="1">
      <alignment horizontal="center"/>
      <protection/>
    </xf>
    <xf numFmtId="0" fontId="11" fillId="41" borderId="29" xfId="53" applyFont="1" applyFill="1" applyBorder="1" applyAlignment="1">
      <alignment horizontal="center"/>
      <protection/>
    </xf>
    <xf numFmtId="0" fontId="20" fillId="30" borderId="27" xfId="53" applyFont="1" applyFill="1" applyBorder="1" applyAlignment="1">
      <alignment horizontal="center"/>
      <protection/>
    </xf>
    <xf numFmtId="0" fontId="21" fillId="0" borderId="28" xfId="53" applyFont="1" applyBorder="1" applyAlignment="1">
      <alignment horizontal="center"/>
      <protection/>
    </xf>
    <xf numFmtId="0" fontId="21" fillId="0" borderId="29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42" borderId="14" xfId="0" applyFont="1" applyFill="1" applyBorder="1" applyAlignment="1" applyProtection="1">
      <alignment horizontal="left" vertical="center"/>
      <protection locked="0"/>
    </xf>
    <xf numFmtId="0" fontId="3" fillId="30" borderId="27" xfId="0" applyFont="1" applyFill="1" applyBorder="1" applyAlignment="1" applyProtection="1">
      <alignment horizontal="center"/>
      <protection hidden="1"/>
    </xf>
    <xf numFmtId="0" fontId="3" fillId="30" borderId="28" xfId="0" applyFont="1" applyFill="1" applyBorder="1" applyAlignment="1" applyProtection="1">
      <alignment horizontal="center"/>
      <protection hidden="1"/>
    </xf>
    <xf numFmtId="0" fontId="3" fillId="30" borderId="29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4" fillId="22" borderId="14" xfId="0" applyFont="1" applyFill="1" applyBorder="1" applyAlignment="1">
      <alignment horizontal="center" vertical="center"/>
    </xf>
    <xf numFmtId="0" fontId="1" fillId="30" borderId="27" xfId="0" applyFont="1" applyFill="1" applyBorder="1" applyAlignment="1" applyProtection="1">
      <alignment horizontal="center" vertical="center"/>
      <protection hidden="1"/>
    </xf>
    <xf numFmtId="0" fontId="1" fillId="30" borderId="29" xfId="0" applyFont="1" applyFill="1" applyBorder="1" applyAlignment="1" applyProtection="1">
      <alignment horizontal="center" vertical="center"/>
      <protection hidden="1"/>
    </xf>
    <xf numFmtId="0" fontId="10" fillId="30" borderId="27" xfId="0" applyFont="1" applyFill="1" applyBorder="1" applyAlignment="1" applyProtection="1">
      <alignment horizontal="center" vertical="center"/>
      <protection hidden="1"/>
    </xf>
    <xf numFmtId="0" fontId="10" fillId="30" borderId="29" xfId="0" applyFont="1" applyFill="1" applyBorder="1" applyAlignment="1" applyProtection="1">
      <alignment horizontal="center" vertical="center"/>
      <protection hidden="1"/>
    </xf>
    <xf numFmtId="0" fontId="9" fillId="34" borderId="16" xfId="0" applyFont="1" applyFill="1" applyBorder="1" applyAlignment="1" applyProtection="1">
      <alignment horizontal="left" vertical="center"/>
      <protection hidden="1"/>
    </xf>
    <xf numFmtId="0" fontId="9" fillId="34" borderId="17" xfId="0" applyFont="1" applyFill="1" applyBorder="1" applyAlignment="1" applyProtection="1">
      <alignment horizontal="left" vertical="center"/>
      <protection hidden="1"/>
    </xf>
    <xf numFmtId="0" fontId="16" fillId="34" borderId="20" xfId="0" applyFont="1" applyFill="1" applyBorder="1" applyAlignment="1" applyProtection="1">
      <alignment horizontal="left" vertical="center"/>
      <protection hidden="1"/>
    </xf>
    <xf numFmtId="0" fontId="16" fillId="34" borderId="17" xfId="0" applyFont="1" applyFill="1" applyBorder="1" applyAlignment="1" applyProtection="1">
      <alignment horizontal="left" vertical="center"/>
      <protection hidden="1"/>
    </xf>
    <xf numFmtId="0" fontId="1" fillId="30" borderId="27" xfId="0" applyFont="1" applyFill="1" applyBorder="1" applyAlignment="1" applyProtection="1">
      <alignment horizontal="center"/>
      <protection hidden="1"/>
    </xf>
    <xf numFmtId="0" fontId="1" fillId="30" borderId="28" xfId="0" applyFont="1" applyFill="1" applyBorder="1" applyAlignment="1" applyProtection="1">
      <alignment horizontal="center"/>
      <protection hidden="1"/>
    </xf>
    <xf numFmtId="0" fontId="1" fillId="30" borderId="29" xfId="0" applyFont="1" applyFill="1" applyBorder="1" applyAlignment="1" applyProtection="1">
      <alignment horizontal="center"/>
      <protection hidden="1"/>
    </xf>
    <xf numFmtId="0" fontId="5" fillId="3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43" borderId="14" xfId="0" applyFont="1" applyFill="1" applyBorder="1" applyAlignment="1" applyProtection="1">
      <alignment horizontal="left" vertical="center"/>
      <protection locked="0"/>
    </xf>
    <xf numFmtId="0" fontId="9" fillId="34" borderId="18" xfId="0" applyFont="1" applyFill="1" applyBorder="1" applyAlignment="1" applyProtection="1">
      <alignment horizontal="left" vertical="center"/>
      <protection hidden="1"/>
    </xf>
    <xf numFmtId="0" fontId="9" fillId="34" borderId="19" xfId="0" applyFont="1" applyFill="1" applyBorder="1" applyAlignment="1" applyProtection="1">
      <alignment horizontal="left" vertical="center"/>
      <protection hidden="1"/>
    </xf>
    <xf numFmtId="0" fontId="16" fillId="34" borderId="21" xfId="0" applyFont="1" applyFill="1" applyBorder="1" applyAlignment="1" applyProtection="1">
      <alignment horizontal="left" vertical="center"/>
      <protection hidden="1"/>
    </xf>
    <xf numFmtId="0" fontId="16" fillId="34" borderId="19" xfId="0" applyFont="1" applyFill="1" applyBorder="1" applyAlignment="1" applyProtection="1">
      <alignment horizontal="left" vertical="center"/>
      <protection hidden="1"/>
    </xf>
    <xf numFmtId="0" fontId="11" fillId="0" borderId="32" xfId="53" applyFont="1" applyBorder="1" applyAlignment="1">
      <alignment horizontal="center" vertical="center"/>
      <protection/>
    </xf>
    <xf numFmtId="0" fontId="11" fillId="0" borderId="33" xfId="53" applyFont="1" applyBorder="1" applyAlignment="1">
      <alignment horizontal="center" vertical="center"/>
      <protection/>
    </xf>
    <xf numFmtId="0" fontId="11" fillId="0" borderId="34" xfId="53" applyFont="1" applyBorder="1" applyAlignment="1">
      <alignment horizontal="center" vertical="center"/>
      <protection/>
    </xf>
    <xf numFmtId="0" fontId="11" fillId="0" borderId="35" xfId="53" applyFont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1" fillId="0" borderId="36" xfId="53" applyFont="1" applyBorder="1" applyAlignment="1">
      <alignment horizontal="center" vertical="center"/>
      <protection/>
    </xf>
    <xf numFmtId="0" fontId="14" fillId="31" borderId="32" xfId="53" applyFont="1" applyFill="1" applyBorder="1" applyAlignment="1">
      <alignment horizontal="center" vertical="center"/>
      <protection/>
    </xf>
    <xf numFmtId="0" fontId="14" fillId="31" borderId="33" xfId="53" applyFont="1" applyFill="1" applyBorder="1" applyAlignment="1">
      <alignment horizontal="center" vertical="center"/>
      <protection/>
    </xf>
    <xf numFmtId="0" fontId="14" fillId="31" borderId="34" xfId="53" applyFont="1" applyFill="1" applyBorder="1" applyAlignment="1">
      <alignment horizontal="center" vertical="center"/>
      <protection/>
    </xf>
    <xf numFmtId="0" fontId="14" fillId="31" borderId="35" xfId="53" applyFont="1" applyFill="1" applyBorder="1" applyAlignment="1">
      <alignment horizontal="center" vertical="center"/>
      <protection/>
    </xf>
    <xf numFmtId="0" fontId="14" fillId="31" borderId="15" xfId="53" applyFont="1" applyFill="1" applyBorder="1" applyAlignment="1">
      <alignment horizontal="center" vertical="center"/>
      <protection/>
    </xf>
    <xf numFmtId="0" fontId="14" fillId="31" borderId="36" xfId="53" applyFont="1" applyFill="1" applyBorder="1" applyAlignment="1">
      <alignment horizontal="center" vertical="center"/>
      <protection/>
    </xf>
    <xf numFmtId="0" fontId="26" fillId="8" borderId="32" xfId="53" applyFont="1" applyFill="1" applyBorder="1" applyAlignment="1">
      <alignment horizontal="center" vertical="center"/>
      <protection/>
    </xf>
    <xf numFmtId="0" fontId="26" fillId="8" borderId="33" xfId="53" applyFont="1" applyFill="1" applyBorder="1" applyAlignment="1">
      <alignment horizontal="center" vertical="center"/>
      <protection/>
    </xf>
    <xf numFmtId="0" fontId="26" fillId="8" borderId="34" xfId="53" applyFont="1" applyFill="1" applyBorder="1" applyAlignment="1">
      <alignment horizontal="center" vertical="center"/>
      <protection/>
    </xf>
    <xf numFmtId="0" fontId="26" fillId="8" borderId="35" xfId="53" applyFont="1" applyFill="1" applyBorder="1" applyAlignment="1">
      <alignment horizontal="center" vertical="center"/>
      <protection/>
    </xf>
    <xf numFmtId="0" fontId="26" fillId="8" borderId="15" xfId="53" applyFont="1" applyFill="1" applyBorder="1" applyAlignment="1">
      <alignment horizontal="center" vertical="center"/>
      <protection/>
    </xf>
    <xf numFmtId="0" fontId="26" fillId="8" borderId="36" xfId="53" applyFont="1" applyFill="1" applyBorder="1" applyAlignment="1">
      <alignment horizontal="center" vertical="center"/>
      <protection/>
    </xf>
    <xf numFmtId="0" fontId="10" fillId="44" borderId="27" xfId="53" applyFont="1" applyFill="1" applyBorder="1" applyAlignment="1">
      <alignment horizontal="center"/>
      <protection/>
    </xf>
    <xf numFmtId="0" fontId="10" fillId="44" borderId="28" xfId="53" applyFont="1" applyFill="1" applyBorder="1" applyAlignment="1">
      <alignment horizontal="center"/>
      <protection/>
    </xf>
    <xf numFmtId="0" fontId="10" fillId="44" borderId="29" xfId="53" applyFont="1" applyFill="1" applyBorder="1" applyAlignment="1">
      <alignment horizontal="center"/>
      <protection/>
    </xf>
    <xf numFmtId="0" fontId="3" fillId="44" borderId="27" xfId="53" applyFont="1" applyFill="1" applyBorder="1" applyAlignment="1">
      <alignment horizontal="center"/>
      <protection/>
    </xf>
    <xf numFmtId="0" fontId="3" fillId="44" borderId="28" xfId="53" applyFont="1" applyFill="1" applyBorder="1" applyAlignment="1">
      <alignment horizontal="center"/>
      <protection/>
    </xf>
    <xf numFmtId="0" fontId="3" fillId="44" borderId="29" xfId="53" applyFont="1" applyFill="1" applyBorder="1" applyAlignment="1">
      <alignment horizontal="center"/>
      <protection/>
    </xf>
    <xf numFmtId="0" fontId="12" fillId="37" borderId="32" xfId="53" applyFont="1" applyFill="1" applyBorder="1" applyAlignment="1">
      <alignment horizontal="center" vertical="center"/>
      <protection/>
    </xf>
    <xf numFmtId="0" fontId="12" fillId="37" borderId="33" xfId="53" applyFont="1" applyFill="1" applyBorder="1" applyAlignment="1">
      <alignment horizontal="center" vertical="center"/>
      <protection/>
    </xf>
    <xf numFmtId="0" fontId="12" fillId="37" borderId="34" xfId="53" applyFont="1" applyFill="1" applyBorder="1" applyAlignment="1">
      <alignment horizontal="center" vertical="center"/>
      <protection/>
    </xf>
    <xf numFmtId="0" fontId="12" fillId="37" borderId="35" xfId="53" applyFont="1" applyFill="1" applyBorder="1" applyAlignment="1">
      <alignment horizontal="center" vertical="center"/>
      <protection/>
    </xf>
    <xf numFmtId="0" fontId="12" fillId="37" borderId="15" xfId="53" applyFont="1" applyFill="1" applyBorder="1" applyAlignment="1">
      <alignment horizontal="center" vertical="center"/>
      <protection/>
    </xf>
    <xf numFmtId="0" fontId="12" fillId="37" borderId="36" xfId="53" applyFont="1" applyFill="1" applyBorder="1" applyAlignment="1">
      <alignment horizontal="center" vertical="center"/>
      <protection/>
    </xf>
    <xf numFmtId="0" fontId="15" fillId="31" borderId="27" xfId="53" applyFont="1" applyFill="1" applyBorder="1" applyAlignment="1">
      <alignment horizontal="center"/>
      <protection/>
    </xf>
    <xf numFmtId="0" fontId="15" fillId="31" borderId="28" xfId="53" applyFont="1" applyFill="1" applyBorder="1" applyAlignment="1">
      <alignment horizontal="center"/>
      <protection/>
    </xf>
    <xf numFmtId="0" fontId="15" fillId="31" borderId="29" xfId="53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85725</xdr:rowOff>
    </xdr:from>
    <xdr:to>
      <xdr:col>10</xdr:col>
      <xdr:colOff>285750</xdr:colOff>
      <xdr:row>2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962150" y="85725"/>
          <a:ext cx="61626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525" cmpd="sng">
                <a:noFill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3</xdr:col>
      <xdr:colOff>457200</xdr:colOff>
      <xdr:row>4</xdr:row>
      <xdr:rowOff>76200</xdr:rowOff>
    </xdr:from>
    <xdr:to>
      <xdr:col>8</xdr:col>
      <xdr:colOff>485775</xdr:colOff>
      <xdr:row>5</xdr:row>
      <xdr:rowOff>200025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200400" y="790575"/>
          <a:ext cx="3619500" cy="285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LA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PLATA R.C.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14350"/>
          <a:ext cx="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43"/>
  <sheetViews>
    <sheetView tabSelected="1" zoomScalePageLayoutView="0" workbookViewId="0" topLeftCell="A30">
      <selection activeCell="G31" sqref="G31"/>
    </sheetView>
  </sheetViews>
  <sheetFormatPr defaultColWidth="11.421875" defaultRowHeight="12.75"/>
  <cols>
    <col min="1" max="1" width="4.7109375" style="18" bestFit="1" customWidth="1"/>
    <col min="2" max="2" width="5.421875" style="18" customWidth="1"/>
    <col min="3" max="3" width="4.421875" style="18" customWidth="1"/>
    <col min="4" max="4" width="22.421875" style="18" bestFit="1" customWidth="1"/>
    <col min="5" max="5" width="4.28125" style="78" bestFit="1" customWidth="1"/>
    <col min="6" max="6" width="3.421875" style="18" customWidth="1"/>
    <col min="7" max="7" width="22.421875" style="18" bestFit="1" customWidth="1"/>
    <col min="8" max="8" width="4.28125" style="78" bestFit="1" customWidth="1"/>
    <col min="9" max="9" width="11.421875" style="18" customWidth="1"/>
    <col min="10" max="10" width="6.7109375" style="18" bestFit="1" customWidth="1"/>
    <col min="11" max="11" width="20.8515625" style="18" customWidth="1"/>
    <col min="12" max="16384" width="11.421875" style="18" customWidth="1"/>
  </cols>
  <sheetData>
    <row r="1" spans="1:11" ht="28.5" thickBot="1">
      <c r="A1" s="154" t="s">
        <v>16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1:11" ht="15.75">
      <c r="A2" s="157" t="s">
        <v>90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.75">
      <c r="A3" s="158" t="s">
        <v>91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ht="7.5" customHeight="1" thickBot="1"/>
    <row r="5" spans="4:10" ht="12.75" hidden="1">
      <c r="D5" s="159" t="s">
        <v>0</v>
      </c>
      <c r="E5" s="159"/>
      <c r="F5" s="159"/>
      <c r="G5" s="159"/>
      <c r="H5" s="159"/>
      <c r="I5" s="159"/>
      <c r="J5" s="148"/>
    </row>
    <row r="6" spans="4:8" ht="12.75" hidden="1">
      <c r="D6" s="147" t="s">
        <v>64</v>
      </c>
      <c r="E6" s="18"/>
      <c r="F6" s="146" t="s">
        <v>65</v>
      </c>
      <c r="G6" s="145" t="s">
        <v>66</v>
      </c>
      <c r="H6" s="144" t="s">
        <v>67</v>
      </c>
    </row>
    <row r="7" spans="4:8" ht="12.75" hidden="1">
      <c r="D7" s="109" t="s">
        <v>17</v>
      </c>
      <c r="E7" s="18"/>
      <c r="F7" s="109" t="s">
        <v>20</v>
      </c>
      <c r="G7" s="109" t="s">
        <v>26</v>
      </c>
      <c r="H7" s="109" t="s">
        <v>21</v>
      </c>
    </row>
    <row r="8" spans="4:8" ht="12.75" hidden="1">
      <c r="D8" s="143" t="s">
        <v>81</v>
      </c>
      <c r="E8" s="18"/>
      <c r="F8" s="143" t="s">
        <v>19</v>
      </c>
      <c r="G8" s="143" t="s">
        <v>23</v>
      </c>
      <c r="H8" s="143" t="s">
        <v>33</v>
      </c>
    </row>
    <row r="9" spans="4:8" ht="12.75" hidden="1">
      <c r="D9" s="109" t="s">
        <v>32</v>
      </c>
      <c r="E9" s="18"/>
      <c r="F9" s="109" t="s">
        <v>24</v>
      </c>
      <c r="G9" s="109" t="s">
        <v>22</v>
      </c>
      <c r="H9" s="109" t="s">
        <v>88</v>
      </c>
    </row>
    <row r="10" spans="4:8" ht="12.75" hidden="1">
      <c r="D10" s="86" t="s">
        <v>27</v>
      </c>
      <c r="E10" s="18"/>
      <c r="F10" s="86" t="s">
        <v>25</v>
      </c>
      <c r="G10" s="142"/>
      <c r="H10" s="141" t="s">
        <v>83</v>
      </c>
    </row>
    <row r="11" ht="13.5" hidden="1" thickBot="1"/>
    <row r="12" spans="3:11" ht="21" thickBot="1">
      <c r="C12" s="151" t="s">
        <v>49</v>
      </c>
      <c r="D12" s="152"/>
      <c r="E12" s="152"/>
      <c r="F12" s="152"/>
      <c r="G12" s="152"/>
      <c r="H12" s="152"/>
      <c r="I12" s="152"/>
      <c r="J12" s="152"/>
      <c r="K12" s="153"/>
    </row>
    <row r="13" spans="1:11" ht="15.75">
      <c r="A13" s="149" t="s">
        <v>1</v>
      </c>
      <c r="B13" s="150"/>
      <c r="C13" s="140" t="s">
        <v>2</v>
      </c>
      <c r="D13" s="136" t="s">
        <v>8</v>
      </c>
      <c r="E13" s="136" t="s">
        <v>87</v>
      </c>
      <c r="F13" s="139" t="s">
        <v>3</v>
      </c>
      <c r="G13" s="136" t="s">
        <v>8</v>
      </c>
      <c r="H13" s="136" t="s">
        <v>87</v>
      </c>
      <c r="I13" s="138" t="s">
        <v>46</v>
      </c>
      <c r="J13" s="137" t="s">
        <v>47</v>
      </c>
      <c r="K13" s="136" t="s">
        <v>48</v>
      </c>
    </row>
    <row r="14" spans="1:11" ht="20.25">
      <c r="A14" s="122">
        <v>10</v>
      </c>
      <c r="B14" s="89" t="s">
        <v>4</v>
      </c>
      <c r="C14" s="116">
        <v>1</v>
      </c>
      <c r="D14" s="121" t="str">
        <f>D8</f>
        <v>G y Es de ituzaingo</v>
      </c>
      <c r="E14" s="120">
        <v>10</v>
      </c>
      <c r="F14" s="120" t="s">
        <v>3</v>
      </c>
      <c r="G14" s="121" t="str">
        <f>D9</f>
        <v>Lanus</v>
      </c>
      <c r="H14" s="120">
        <v>21</v>
      </c>
      <c r="I14" s="84">
        <v>1</v>
      </c>
      <c r="J14" s="125" t="s">
        <v>64</v>
      </c>
      <c r="K14" s="118"/>
    </row>
    <row r="15" spans="1:11" ht="20.25">
      <c r="A15" s="122">
        <v>10</v>
      </c>
      <c r="B15" s="89" t="s">
        <v>4</v>
      </c>
      <c r="C15" s="120">
        <v>2</v>
      </c>
      <c r="D15" s="121" t="str">
        <f>G8</f>
        <v>San Miguel</v>
      </c>
      <c r="E15" s="120">
        <v>7</v>
      </c>
      <c r="F15" s="120" t="s">
        <v>3</v>
      </c>
      <c r="G15" s="121" t="str">
        <f>G9</f>
        <v>Almafuerte</v>
      </c>
      <c r="H15" s="120">
        <v>0</v>
      </c>
      <c r="I15" s="84">
        <v>2</v>
      </c>
      <c r="J15" s="83" t="s">
        <v>66</v>
      </c>
      <c r="K15" s="123"/>
    </row>
    <row r="16" spans="1:11" ht="20.25">
      <c r="A16" s="122">
        <v>10</v>
      </c>
      <c r="B16" s="89" t="s">
        <v>6</v>
      </c>
      <c r="C16" s="116">
        <v>3</v>
      </c>
      <c r="D16" s="121" t="str">
        <f>D7</f>
        <v>La Plata A</v>
      </c>
      <c r="E16" s="120">
        <v>46</v>
      </c>
      <c r="F16" s="120" t="s">
        <v>3</v>
      </c>
      <c r="G16" s="121" t="str">
        <f>D10</f>
        <v>Berazategui</v>
      </c>
      <c r="H16" s="120">
        <v>0</v>
      </c>
      <c r="I16" s="84">
        <v>1</v>
      </c>
      <c r="J16" s="125" t="s">
        <v>64</v>
      </c>
      <c r="K16" s="118"/>
    </row>
    <row r="17" spans="1:11" ht="20.25">
      <c r="A17" s="122">
        <v>10</v>
      </c>
      <c r="B17" s="89" t="s">
        <v>6</v>
      </c>
      <c r="C17" s="120">
        <v>4</v>
      </c>
      <c r="D17" s="121" t="str">
        <f>H8</f>
        <v>La Plata C</v>
      </c>
      <c r="E17" s="120">
        <v>15</v>
      </c>
      <c r="F17" s="120" t="s">
        <v>3</v>
      </c>
      <c r="G17" s="121" t="str">
        <f>H9</f>
        <v>Univ. De la Plata </v>
      </c>
      <c r="H17" s="120">
        <v>10</v>
      </c>
      <c r="I17" s="84">
        <v>2</v>
      </c>
      <c r="J17" s="124" t="s">
        <v>67</v>
      </c>
      <c r="K17" s="123"/>
    </row>
    <row r="18" spans="1:11" ht="20.25">
      <c r="A18" s="122">
        <v>10</v>
      </c>
      <c r="B18" s="89" t="s">
        <v>7</v>
      </c>
      <c r="C18" s="116">
        <v>5</v>
      </c>
      <c r="D18" s="121" t="str">
        <f>H7</f>
        <v>Ezeiza</v>
      </c>
      <c r="E18" s="120">
        <v>36</v>
      </c>
      <c r="F18" s="120" t="s">
        <v>3</v>
      </c>
      <c r="G18" s="121" t="str">
        <f>H10</f>
        <v>Atl. San Andres B</v>
      </c>
      <c r="H18" s="120">
        <v>5</v>
      </c>
      <c r="I18" s="84">
        <v>1</v>
      </c>
      <c r="J18" s="124" t="s">
        <v>67</v>
      </c>
      <c r="K18" s="123"/>
    </row>
    <row r="19" spans="1:11" ht="20.25">
      <c r="A19" s="122">
        <v>10</v>
      </c>
      <c r="B19" s="89" t="s">
        <v>7</v>
      </c>
      <c r="C19" s="120">
        <v>6</v>
      </c>
      <c r="D19" s="121" t="str">
        <f>F8</f>
        <v>Centro Naval</v>
      </c>
      <c r="E19" s="120">
        <v>27</v>
      </c>
      <c r="F19" s="120" t="s">
        <v>3</v>
      </c>
      <c r="G19" s="121" t="str">
        <f>F9</f>
        <v>Daom</v>
      </c>
      <c r="H19" s="120">
        <v>10</v>
      </c>
      <c r="I19" s="84">
        <v>2</v>
      </c>
      <c r="J19" s="119" t="s">
        <v>70</v>
      </c>
      <c r="K19" s="118"/>
    </row>
    <row r="20" spans="1:11" ht="21" thickBot="1">
      <c r="A20" s="135">
        <v>11</v>
      </c>
      <c r="B20" s="134" t="s">
        <v>4</v>
      </c>
      <c r="C20" s="116">
        <v>7</v>
      </c>
      <c r="D20" s="133" t="str">
        <f>F7</f>
        <v>SITAS</v>
      </c>
      <c r="E20" s="132">
        <v>34</v>
      </c>
      <c r="F20" s="132" t="s">
        <v>3</v>
      </c>
      <c r="G20" s="133" t="str">
        <f>F10</f>
        <v>Atl. San Andres</v>
      </c>
      <c r="H20" s="132">
        <v>0</v>
      </c>
      <c r="I20" s="131">
        <v>1</v>
      </c>
      <c r="J20" s="130" t="s">
        <v>65</v>
      </c>
      <c r="K20" s="123"/>
    </row>
    <row r="21" spans="1:11" ht="20.25">
      <c r="A21" s="129">
        <v>11</v>
      </c>
      <c r="B21" s="98" t="s">
        <v>6</v>
      </c>
      <c r="C21" s="120">
        <v>8</v>
      </c>
      <c r="D21" s="128" t="str">
        <f>D7</f>
        <v>La Plata A</v>
      </c>
      <c r="E21" s="127">
        <v>25</v>
      </c>
      <c r="F21" s="127" t="s">
        <v>3</v>
      </c>
      <c r="G21" s="128" t="str">
        <f>D9</f>
        <v>Lanus</v>
      </c>
      <c r="H21" s="127">
        <v>0</v>
      </c>
      <c r="I21" s="94">
        <v>1</v>
      </c>
      <c r="J21" s="126" t="s">
        <v>64</v>
      </c>
      <c r="K21" s="118"/>
    </row>
    <row r="22" spans="1:11" ht="20.25">
      <c r="A22" s="122">
        <v>11</v>
      </c>
      <c r="B22" s="89" t="s">
        <v>6</v>
      </c>
      <c r="C22" s="116">
        <v>9</v>
      </c>
      <c r="D22" s="121" t="str">
        <f>G7</f>
        <v>La Plata B</v>
      </c>
      <c r="E22" s="120">
        <v>35</v>
      </c>
      <c r="F22" s="120" t="s">
        <v>3</v>
      </c>
      <c r="G22" s="121" t="str">
        <f>G9</f>
        <v>Almafuerte</v>
      </c>
      <c r="H22" s="120">
        <v>0</v>
      </c>
      <c r="I22" s="84">
        <v>2</v>
      </c>
      <c r="J22" s="83" t="s">
        <v>66</v>
      </c>
      <c r="K22" s="123"/>
    </row>
    <row r="23" spans="1:11" ht="20.25">
      <c r="A23" s="122">
        <v>11</v>
      </c>
      <c r="B23" s="89" t="s">
        <v>7</v>
      </c>
      <c r="C23" s="120">
        <v>10</v>
      </c>
      <c r="D23" s="121" t="str">
        <f>D8</f>
        <v>G y Es de ituzaingo</v>
      </c>
      <c r="E23" s="120">
        <v>34</v>
      </c>
      <c r="F23" s="120" t="s">
        <v>3</v>
      </c>
      <c r="G23" s="121" t="str">
        <f>D10</f>
        <v>Berazategui</v>
      </c>
      <c r="H23" s="120">
        <v>0</v>
      </c>
      <c r="I23" s="84">
        <v>1</v>
      </c>
      <c r="J23" s="125" t="s">
        <v>64</v>
      </c>
      <c r="K23" s="118"/>
    </row>
    <row r="24" spans="1:11" ht="20.25">
      <c r="A24" s="122">
        <v>11</v>
      </c>
      <c r="B24" s="89" t="s">
        <v>7</v>
      </c>
      <c r="C24" s="116">
        <v>11</v>
      </c>
      <c r="D24" s="121" t="str">
        <f>H7</f>
        <v>Ezeiza</v>
      </c>
      <c r="E24" s="120">
        <v>29</v>
      </c>
      <c r="F24" s="120" t="s">
        <v>3</v>
      </c>
      <c r="G24" s="121" t="str">
        <f>H9</f>
        <v>Univ. De la Plata </v>
      </c>
      <c r="H24" s="120">
        <v>5</v>
      </c>
      <c r="I24" s="84">
        <v>2</v>
      </c>
      <c r="J24" s="124" t="s">
        <v>67</v>
      </c>
      <c r="K24" s="123"/>
    </row>
    <row r="25" spans="1:11" ht="20.25">
      <c r="A25" s="122">
        <v>12</v>
      </c>
      <c r="B25" s="89" t="s">
        <v>4</v>
      </c>
      <c r="C25" s="120">
        <v>12</v>
      </c>
      <c r="D25" s="121" t="str">
        <f>H8</f>
        <v>La Plata C</v>
      </c>
      <c r="E25" s="120">
        <v>15</v>
      </c>
      <c r="F25" s="120" t="s">
        <v>3</v>
      </c>
      <c r="G25" s="121" t="str">
        <f>H10</f>
        <v>Atl. San Andres B</v>
      </c>
      <c r="H25" s="120">
        <v>5</v>
      </c>
      <c r="I25" s="84">
        <v>1</v>
      </c>
      <c r="J25" s="124" t="s">
        <v>67</v>
      </c>
      <c r="K25" s="123"/>
    </row>
    <row r="26" spans="1:11" ht="20.25">
      <c r="A26" s="122">
        <v>12</v>
      </c>
      <c r="B26" s="89" t="s">
        <v>4</v>
      </c>
      <c r="C26" s="116">
        <v>13</v>
      </c>
      <c r="D26" s="121" t="str">
        <f>F7</f>
        <v>SITAS</v>
      </c>
      <c r="E26" s="120">
        <v>40</v>
      </c>
      <c r="F26" s="120" t="s">
        <v>3</v>
      </c>
      <c r="G26" s="121" t="str">
        <f>F9</f>
        <v>Daom</v>
      </c>
      <c r="H26" s="120">
        <v>0</v>
      </c>
      <c r="I26" s="84">
        <v>2</v>
      </c>
      <c r="J26" s="119" t="s">
        <v>65</v>
      </c>
      <c r="K26" s="118"/>
    </row>
    <row r="27" spans="1:11" ht="21" thickBot="1">
      <c r="A27" s="135">
        <v>12</v>
      </c>
      <c r="B27" s="134" t="s">
        <v>6</v>
      </c>
      <c r="C27" s="120">
        <v>14</v>
      </c>
      <c r="D27" s="133" t="str">
        <f>F8</f>
        <v>Centro Naval</v>
      </c>
      <c r="E27" s="132">
        <v>40</v>
      </c>
      <c r="F27" s="132" t="s">
        <v>3</v>
      </c>
      <c r="G27" s="133" t="str">
        <f>F10</f>
        <v>Atl. San Andres</v>
      </c>
      <c r="H27" s="132">
        <v>0</v>
      </c>
      <c r="I27" s="131">
        <v>1</v>
      </c>
      <c r="J27" s="130" t="s">
        <v>65</v>
      </c>
      <c r="K27" s="123"/>
    </row>
    <row r="28" spans="1:11" ht="20.25">
      <c r="A28" s="129">
        <v>12</v>
      </c>
      <c r="B28" s="98" t="s">
        <v>7</v>
      </c>
      <c r="C28" s="116">
        <v>15</v>
      </c>
      <c r="D28" s="128" t="str">
        <f>D7</f>
        <v>La Plata A</v>
      </c>
      <c r="E28" s="127">
        <v>22</v>
      </c>
      <c r="F28" s="127" t="s">
        <v>3</v>
      </c>
      <c r="G28" s="128" t="str">
        <f>D8</f>
        <v>G y Es de ituzaingo</v>
      </c>
      <c r="H28" s="127">
        <v>0</v>
      </c>
      <c r="I28" s="94">
        <v>1</v>
      </c>
      <c r="J28" s="126" t="s">
        <v>64</v>
      </c>
      <c r="K28" s="118"/>
    </row>
    <row r="29" spans="1:11" ht="20.25">
      <c r="A29" s="122">
        <v>12</v>
      </c>
      <c r="B29" s="89" t="s">
        <v>7</v>
      </c>
      <c r="C29" s="120">
        <v>16</v>
      </c>
      <c r="D29" s="121" t="str">
        <f>G7</f>
        <v>La Plata B</v>
      </c>
      <c r="E29" s="120">
        <v>32</v>
      </c>
      <c r="F29" s="120" t="s">
        <v>3</v>
      </c>
      <c r="G29" s="121" t="str">
        <f>G8</f>
        <v>San Miguel</v>
      </c>
      <c r="H29" s="120">
        <v>0</v>
      </c>
      <c r="I29" s="84">
        <v>2</v>
      </c>
      <c r="J29" s="83" t="s">
        <v>66</v>
      </c>
      <c r="K29" s="123"/>
    </row>
    <row r="30" spans="1:11" ht="20.25">
      <c r="A30" s="122">
        <v>13</v>
      </c>
      <c r="B30" s="89" t="s">
        <v>4</v>
      </c>
      <c r="C30" s="116">
        <v>17</v>
      </c>
      <c r="D30" s="121" t="str">
        <f>D9</f>
        <v>Lanus</v>
      </c>
      <c r="E30" s="120">
        <v>32</v>
      </c>
      <c r="F30" s="120" t="s">
        <v>3</v>
      </c>
      <c r="G30" s="121" t="str">
        <f>D10</f>
        <v>Berazategui</v>
      </c>
      <c r="H30" s="120">
        <v>0</v>
      </c>
      <c r="I30" s="84">
        <v>1</v>
      </c>
      <c r="J30" s="125" t="s">
        <v>64</v>
      </c>
      <c r="K30" s="118"/>
    </row>
    <row r="31" spans="1:11" ht="20.25">
      <c r="A31" s="122">
        <v>13</v>
      </c>
      <c r="B31" s="89" t="s">
        <v>4</v>
      </c>
      <c r="C31" s="120">
        <v>18</v>
      </c>
      <c r="D31" s="121" t="str">
        <f>H7</f>
        <v>Ezeiza</v>
      </c>
      <c r="E31" s="120">
        <v>20</v>
      </c>
      <c r="F31" s="120" t="s">
        <v>3</v>
      </c>
      <c r="G31" s="121" t="str">
        <f>H8</f>
        <v>La Plata C</v>
      </c>
      <c r="H31" s="120">
        <v>0</v>
      </c>
      <c r="I31" s="84">
        <v>2</v>
      </c>
      <c r="J31" s="124" t="s">
        <v>67</v>
      </c>
      <c r="K31" s="123"/>
    </row>
    <row r="32" spans="1:11" ht="20.25">
      <c r="A32" s="122">
        <v>13</v>
      </c>
      <c r="B32" s="89" t="s">
        <v>6</v>
      </c>
      <c r="C32" s="116">
        <v>19</v>
      </c>
      <c r="D32" s="121" t="str">
        <f>H9</f>
        <v>Univ. De la Plata </v>
      </c>
      <c r="E32" s="120" t="s">
        <v>93</v>
      </c>
      <c r="F32" s="120" t="s">
        <v>3</v>
      </c>
      <c r="G32" s="121" t="str">
        <f>H10</f>
        <v>Atl. San Andres B</v>
      </c>
      <c r="H32" s="120" t="s">
        <v>94</v>
      </c>
      <c r="I32" s="84">
        <v>1</v>
      </c>
      <c r="J32" s="124" t="s">
        <v>67</v>
      </c>
      <c r="K32" s="123"/>
    </row>
    <row r="33" spans="1:11" ht="20.25">
      <c r="A33" s="122">
        <v>13</v>
      </c>
      <c r="B33" s="89" t="s">
        <v>6</v>
      </c>
      <c r="C33" s="120">
        <v>20</v>
      </c>
      <c r="D33" s="121" t="str">
        <f>F7</f>
        <v>SITAS</v>
      </c>
      <c r="E33" s="120">
        <v>15</v>
      </c>
      <c r="F33" s="120" t="s">
        <v>3</v>
      </c>
      <c r="G33" s="121" t="str">
        <f>F8</f>
        <v>Centro Naval</v>
      </c>
      <c r="H33" s="120">
        <v>5</v>
      </c>
      <c r="I33" s="84">
        <v>2</v>
      </c>
      <c r="J33" s="119" t="s">
        <v>65</v>
      </c>
      <c r="K33" s="118"/>
    </row>
    <row r="34" spans="1:11" ht="21" thickBot="1">
      <c r="A34" s="117">
        <v>13</v>
      </c>
      <c r="B34" s="107" t="s">
        <v>7</v>
      </c>
      <c r="C34" s="116">
        <v>21</v>
      </c>
      <c r="D34" s="115" t="str">
        <f>F9</f>
        <v>Daom</v>
      </c>
      <c r="E34" s="114">
        <v>10</v>
      </c>
      <c r="F34" s="114" t="s">
        <v>3</v>
      </c>
      <c r="G34" s="115" t="str">
        <f>F10</f>
        <v>Atl. San Andres</v>
      </c>
      <c r="H34" s="114">
        <v>12</v>
      </c>
      <c r="I34" s="102">
        <v>1</v>
      </c>
      <c r="J34" s="113" t="s">
        <v>65</v>
      </c>
      <c r="K34" s="112"/>
    </row>
    <row r="35" spans="1:11" ht="21" thickTop="1">
      <c r="A35" s="99" t="s">
        <v>45</v>
      </c>
      <c r="B35" s="98" t="s">
        <v>6</v>
      </c>
      <c r="C35" s="111">
        <v>22</v>
      </c>
      <c r="D35" s="92" t="s">
        <v>22</v>
      </c>
      <c r="E35" s="95">
        <v>15</v>
      </c>
      <c r="F35" s="96"/>
      <c r="G35" s="92" t="s">
        <v>83</v>
      </c>
      <c r="H35" s="95">
        <v>5</v>
      </c>
      <c r="I35" s="94">
        <v>1</v>
      </c>
      <c r="J35" s="93"/>
      <c r="K35" s="109" t="s">
        <v>77</v>
      </c>
    </row>
    <row r="36" spans="1:11" ht="20.25">
      <c r="A36" s="90" t="s">
        <v>45</v>
      </c>
      <c r="B36" s="89" t="s">
        <v>7</v>
      </c>
      <c r="C36" s="110">
        <v>23</v>
      </c>
      <c r="D36" s="86" t="s">
        <v>23</v>
      </c>
      <c r="E36" s="85">
        <v>7</v>
      </c>
      <c r="F36" s="87" t="s">
        <v>3</v>
      </c>
      <c r="G36" s="86" t="s">
        <v>33</v>
      </c>
      <c r="H36" s="85">
        <v>5</v>
      </c>
      <c r="I36" s="84">
        <v>1</v>
      </c>
      <c r="J36" s="83"/>
      <c r="K36" s="109" t="s">
        <v>75</v>
      </c>
    </row>
    <row r="37" spans="1:11" ht="21" thickBot="1">
      <c r="A37" s="108" t="s">
        <v>78</v>
      </c>
      <c r="B37" s="107" t="s">
        <v>4</v>
      </c>
      <c r="C37" s="106">
        <v>24</v>
      </c>
      <c r="D37" s="104" t="s">
        <v>26</v>
      </c>
      <c r="E37" s="103">
        <v>29</v>
      </c>
      <c r="F37" s="105" t="s">
        <v>3</v>
      </c>
      <c r="G37" s="104" t="s">
        <v>21</v>
      </c>
      <c r="H37" s="103">
        <v>5</v>
      </c>
      <c r="I37" s="102">
        <v>1</v>
      </c>
      <c r="J37" s="101"/>
      <c r="K37" s="100" t="s">
        <v>76</v>
      </c>
    </row>
    <row r="38" spans="1:11" ht="21" thickTop="1">
      <c r="A38" s="99" t="s">
        <v>78</v>
      </c>
      <c r="B38" s="98" t="s">
        <v>6</v>
      </c>
      <c r="C38" s="97">
        <v>25</v>
      </c>
      <c r="D38" s="92" t="s">
        <v>27</v>
      </c>
      <c r="E38" s="95">
        <v>0</v>
      </c>
      <c r="F38" s="96" t="s">
        <v>3</v>
      </c>
      <c r="G38" s="92" t="s">
        <v>24</v>
      </c>
      <c r="H38" s="95">
        <v>32</v>
      </c>
      <c r="I38" s="94">
        <v>1</v>
      </c>
      <c r="J38" s="93"/>
      <c r="K38" s="92" t="s">
        <v>74</v>
      </c>
    </row>
    <row r="39" spans="1:11" ht="20.25">
      <c r="A39" s="90" t="s">
        <v>78</v>
      </c>
      <c r="B39" s="89" t="s">
        <v>7</v>
      </c>
      <c r="C39" s="88">
        <v>26</v>
      </c>
      <c r="D39" s="86" t="s">
        <v>96</v>
      </c>
      <c r="E39" s="85">
        <v>43</v>
      </c>
      <c r="F39" s="87" t="s">
        <v>3</v>
      </c>
      <c r="G39" s="86" t="s">
        <v>25</v>
      </c>
      <c r="H39" s="85">
        <v>0</v>
      </c>
      <c r="I39" s="84">
        <v>1</v>
      </c>
      <c r="J39" s="83"/>
      <c r="K39" s="91" t="s">
        <v>73</v>
      </c>
    </row>
    <row r="40" spans="1:11" ht="20.25">
      <c r="A40" s="90" t="s">
        <v>5</v>
      </c>
      <c r="B40" s="89" t="s">
        <v>4</v>
      </c>
      <c r="C40" s="88">
        <v>27</v>
      </c>
      <c r="D40" s="86" t="s">
        <v>32</v>
      </c>
      <c r="E40" s="85">
        <v>12</v>
      </c>
      <c r="F40" s="87" t="s">
        <v>3</v>
      </c>
      <c r="G40" s="86" t="s">
        <v>19</v>
      </c>
      <c r="H40" s="85">
        <v>20</v>
      </c>
      <c r="I40" s="84">
        <v>1</v>
      </c>
      <c r="J40" s="83"/>
      <c r="K40" s="86" t="s">
        <v>72</v>
      </c>
    </row>
    <row r="41" spans="1:11" ht="20.25">
      <c r="A41" s="90" t="s">
        <v>5</v>
      </c>
      <c r="B41" s="89" t="s">
        <v>6</v>
      </c>
      <c r="C41" s="88">
        <v>28</v>
      </c>
      <c r="D41" s="86" t="s">
        <v>17</v>
      </c>
      <c r="E41" s="85">
        <v>33</v>
      </c>
      <c r="F41" s="87" t="s">
        <v>3</v>
      </c>
      <c r="G41" s="86" t="s">
        <v>20</v>
      </c>
      <c r="H41" s="85">
        <v>12</v>
      </c>
      <c r="I41" s="84">
        <v>1</v>
      </c>
      <c r="J41" s="83"/>
      <c r="K41" s="82" t="s">
        <v>71</v>
      </c>
    </row>
    <row r="42" spans="1:2" ht="12.75">
      <c r="A42" s="81"/>
      <c r="B42" s="80"/>
    </row>
    <row r="43" ht="15.75">
      <c r="A43" s="79" t="s">
        <v>84</v>
      </c>
    </row>
  </sheetData>
  <sheetProtection/>
  <mergeCells count="6">
    <mergeCell ref="A13:B13"/>
    <mergeCell ref="C12:K12"/>
    <mergeCell ref="A1:K1"/>
    <mergeCell ref="A2:K2"/>
    <mergeCell ref="A3:K3"/>
    <mergeCell ref="D5:I5"/>
  </mergeCells>
  <printOptions horizontalCentered="1"/>
  <pageMargins left="0.3937007874015748" right="0.3937007874015748" top="0.5511811023622047" bottom="0.3937007874015748" header="0" footer="0"/>
  <pageSetup fitToHeight="1" fitToWidth="1" horizontalDpi="1200" verticalDpi="1200" orientation="portrait" scale="89" r:id="rId1"/>
  <headerFooter alignWithMargins="0">
    <oddHeader>&amp;C&amp;"Arial,Negrita"&amp;16UNIÓN DE RUGBY DE BUENOS AIRES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N67"/>
  <sheetViews>
    <sheetView showGridLines="0" zoomScale="95" zoomScaleNormal="95" zoomScalePageLayoutView="0" workbookViewId="0" topLeftCell="A1">
      <selection activeCell="J55" sqref="J55"/>
    </sheetView>
  </sheetViews>
  <sheetFormatPr defaultColWidth="11.421875" defaultRowHeight="12.75"/>
  <cols>
    <col min="1" max="1" width="3.28125" style="0" customWidth="1"/>
    <col min="2" max="2" width="23.421875" style="0" customWidth="1"/>
    <col min="3" max="3" width="14.421875" style="0" customWidth="1"/>
    <col min="4" max="4" width="8.7109375" style="0" customWidth="1"/>
    <col min="5" max="5" width="14.140625" style="0" customWidth="1"/>
    <col min="6" max="6" width="10.7109375" style="0" customWidth="1"/>
    <col min="7" max="7" width="9.28125" style="0" customWidth="1"/>
    <col min="8" max="8" width="11.00390625" style="0" customWidth="1"/>
    <col min="9" max="9" width="13.140625" style="0" customWidth="1"/>
    <col min="10" max="10" width="9.421875" style="0" customWidth="1"/>
    <col min="11" max="11" width="10.00390625" style="0" customWidth="1"/>
    <col min="12" max="12" width="16.140625" style="0" bestFit="1" customWidth="1"/>
  </cols>
  <sheetData>
    <row r="4" spans="2:12" ht="18">
      <c r="B4" s="180" t="s">
        <v>89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6" spans="2:1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ht="13.5" thickBot="1"/>
    <row r="8" spans="2:10" ht="13.5" thickBot="1">
      <c r="B8" s="2"/>
      <c r="C8" s="2"/>
      <c r="D8" s="2"/>
      <c r="E8" s="168" t="s">
        <v>8</v>
      </c>
      <c r="F8" s="169"/>
      <c r="G8" s="3" t="s">
        <v>9</v>
      </c>
      <c r="H8" s="168" t="s">
        <v>8</v>
      </c>
      <c r="I8" s="169"/>
      <c r="J8" s="3" t="s">
        <v>9</v>
      </c>
    </row>
    <row r="9" spans="2:10" ht="18.75" thickBot="1">
      <c r="B9" s="179" t="s">
        <v>62</v>
      </c>
      <c r="C9" s="179"/>
      <c r="D9" s="2"/>
      <c r="E9" s="52" t="str">
        <f>B10</f>
        <v>La Plata A</v>
      </c>
      <c r="F9" s="53"/>
      <c r="G9" s="4">
        <v>22</v>
      </c>
      <c r="H9" s="56" t="str">
        <f>B11</f>
        <v>G y Es de ituzaingo</v>
      </c>
      <c r="I9" s="53"/>
      <c r="J9" s="4">
        <v>0</v>
      </c>
    </row>
    <row r="10" spans="1:10" ht="15.75" thickBot="1">
      <c r="A10">
        <v>1</v>
      </c>
      <c r="B10" s="160" t="str">
        <f>'TABLA FINAL'!B10</f>
        <v>La Plata A</v>
      </c>
      <c r="C10" s="160"/>
      <c r="D10" s="5"/>
      <c r="E10" s="52" t="str">
        <f>B12</f>
        <v>Lanus</v>
      </c>
      <c r="F10" s="53"/>
      <c r="G10" s="6">
        <v>32</v>
      </c>
      <c r="H10" s="56" t="str">
        <f>B13</f>
        <v>Berazategui</v>
      </c>
      <c r="I10" s="53"/>
      <c r="J10" s="4">
        <v>0</v>
      </c>
    </row>
    <row r="11" spans="1:10" ht="15.75" thickBot="1">
      <c r="A11">
        <v>4</v>
      </c>
      <c r="B11" s="160" t="str">
        <f>'TABLA FINAL'!B11</f>
        <v>G y Es de ituzaingo</v>
      </c>
      <c r="C11" s="160"/>
      <c r="D11" s="5"/>
      <c r="E11" s="54" t="str">
        <f>B10</f>
        <v>La Plata A</v>
      </c>
      <c r="F11" s="55"/>
      <c r="G11" s="4">
        <v>25</v>
      </c>
      <c r="H11" s="57" t="str">
        <f>B12</f>
        <v>Lanus</v>
      </c>
      <c r="I11" s="55"/>
      <c r="J11" s="6">
        <v>0</v>
      </c>
    </row>
    <row r="12" spans="1:10" ht="15.75" thickBot="1">
      <c r="A12">
        <v>5</v>
      </c>
      <c r="B12" s="160" t="str">
        <f>'TABLA FINAL'!B12</f>
        <v>Lanus</v>
      </c>
      <c r="C12" s="160"/>
      <c r="D12" s="5"/>
      <c r="E12" s="52" t="str">
        <f>B11</f>
        <v>G y Es de ituzaingo</v>
      </c>
      <c r="F12" s="53"/>
      <c r="G12" s="4">
        <v>34</v>
      </c>
      <c r="H12" s="56" t="str">
        <f>B13</f>
        <v>Berazategui</v>
      </c>
      <c r="I12" s="53"/>
      <c r="J12" s="6">
        <v>0</v>
      </c>
    </row>
    <row r="13" spans="1:10" ht="15.75" thickBot="1">
      <c r="A13">
        <v>8</v>
      </c>
      <c r="B13" s="160" t="str">
        <f>'TABLA FINAL'!B13</f>
        <v>Berazategui</v>
      </c>
      <c r="C13" s="160"/>
      <c r="D13" s="5"/>
      <c r="E13" s="56" t="str">
        <f>B10</f>
        <v>La Plata A</v>
      </c>
      <c r="F13" s="53"/>
      <c r="G13" s="4">
        <v>46</v>
      </c>
      <c r="H13" s="52" t="str">
        <f>B13</f>
        <v>Berazategui</v>
      </c>
      <c r="I13" s="53"/>
      <c r="J13" s="6">
        <v>0</v>
      </c>
    </row>
    <row r="14" spans="2:10" ht="13.5" thickBot="1">
      <c r="B14" s="7"/>
      <c r="C14" s="7"/>
      <c r="D14" s="5"/>
      <c r="E14" s="52" t="str">
        <f>B11</f>
        <v>G y Es de ituzaingo</v>
      </c>
      <c r="F14" s="53"/>
      <c r="G14" s="4">
        <v>10</v>
      </c>
      <c r="H14" s="56" t="str">
        <f>B12</f>
        <v>Lanus</v>
      </c>
      <c r="I14" s="53"/>
      <c r="J14" s="6">
        <v>21</v>
      </c>
    </row>
    <row r="15" spans="2:12" ht="13.5" thickBot="1">
      <c r="B15" s="2"/>
      <c r="C15" s="2"/>
      <c r="D15" s="2"/>
      <c r="H15" s="2"/>
      <c r="I15" s="2"/>
      <c r="J15" s="2"/>
      <c r="K15" s="2"/>
      <c r="L15" s="2"/>
    </row>
    <row r="16" spans="2:12" ht="13.5" thickBot="1">
      <c r="B16" s="176" t="s">
        <v>10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8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 t="s">
        <v>11</v>
      </c>
      <c r="L17" s="9"/>
    </row>
    <row r="18" spans="2:14" ht="12.75">
      <c r="B18" s="10"/>
      <c r="C18" s="165" t="str">
        <f>B19</f>
        <v>La Plata A</v>
      </c>
      <c r="D18" s="166"/>
      <c r="E18" s="165" t="str">
        <f>B20</f>
        <v>G y Es de ituzaingo</v>
      </c>
      <c r="F18" s="166"/>
      <c r="G18" s="165" t="str">
        <f>B21</f>
        <v>Lanus</v>
      </c>
      <c r="H18" s="166"/>
      <c r="I18" s="165" t="str">
        <f>B13</f>
        <v>Berazategui</v>
      </c>
      <c r="J18" s="166"/>
      <c r="K18" s="11" t="s">
        <v>12</v>
      </c>
      <c r="L18" s="11" t="s">
        <v>13</v>
      </c>
      <c r="M18" s="12" t="s">
        <v>14</v>
      </c>
      <c r="N18" s="12" t="s">
        <v>15</v>
      </c>
    </row>
    <row r="19" spans="2:14" ht="12.75">
      <c r="B19" s="13" t="str">
        <f>B10</f>
        <v>La Plata A</v>
      </c>
      <c r="C19" s="14"/>
      <c r="D19" s="14"/>
      <c r="E19" s="15">
        <f>IF(G9="","",G9)</f>
        <v>22</v>
      </c>
      <c r="F19" s="15">
        <f>IF(J9="","",J9)</f>
        <v>0</v>
      </c>
      <c r="G19" s="15">
        <f>IF(G11="","",G11)</f>
        <v>25</v>
      </c>
      <c r="H19" s="15">
        <f>IF(J11="","",J11)</f>
        <v>0</v>
      </c>
      <c r="I19" s="15">
        <f>IF(G13="","",G13)</f>
        <v>46</v>
      </c>
      <c r="J19" s="15">
        <f>IF(J13="","",J13)</f>
        <v>0</v>
      </c>
      <c r="K19" s="15">
        <f>SUM(E19,G19,I19)</f>
        <v>93</v>
      </c>
      <c r="L19" s="15">
        <f>SUM(F19,H19,J19)</f>
        <v>0</v>
      </c>
      <c r="M19" s="15">
        <f>SUM(K19-L19)</f>
        <v>93</v>
      </c>
      <c r="N19" s="16">
        <f>IF(G11&gt;J11,2,0)+IF(G11=J11,1,0)+IF(G9&gt;J9,2,0)+IF(G9=J9,1,0)+IF(G13&gt;J13,2,0)+IF(G13=J13,1,0)</f>
        <v>6</v>
      </c>
    </row>
    <row r="20" spans="2:14" ht="12.75">
      <c r="B20" s="13" t="str">
        <f>B11</f>
        <v>G y Es de ituzaingo</v>
      </c>
      <c r="C20" s="15">
        <f>IF(J9="","",J9)</f>
        <v>0</v>
      </c>
      <c r="D20" s="15">
        <f>IF(G9="","",G9)</f>
        <v>22</v>
      </c>
      <c r="E20" s="14"/>
      <c r="F20" s="14"/>
      <c r="G20" s="15">
        <f>IF(G14="","",G14)</f>
        <v>10</v>
      </c>
      <c r="H20" s="15">
        <f>IF(J14="","",J14)</f>
        <v>21</v>
      </c>
      <c r="I20" s="15">
        <f>IF(G12="","",G12)</f>
        <v>34</v>
      </c>
      <c r="J20" s="15">
        <f>IF(J12="","",J12)</f>
        <v>0</v>
      </c>
      <c r="K20" s="15">
        <f>SUM(C20,G20,I20)</f>
        <v>44</v>
      </c>
      <c r="L20" s="15">
        <f>SUM(D20,H20,J20)</f>
        <v>43</v>
      </c>
      <c r="M20" s="15">
        <f>SUM(K20-L20)</f>
        <v>1</v>
      </c>
      <c r="N20" s="17">
        <f>IF(G12&gt;J12,2,0)+IF(G12=J12,1,0)+IF(J9&gt;G9,2,0)+IF(J9=G9,1,0)+IF(G14&gt;J14,2,0)+IF(G14=J14,1,0)</f>
        <v>2</v>
      </c>
    </row>
    <row r="21" spans="2:14" ht="12.75">
      <c r="B21" s="13" t="str">
        <f>B12</f>
        <v>Lanus</v>
      </c>
      <c r="C21" s="15">
        <f>IF(J11="","",J11)</f>
        <v>0</v>
      </c>
      <c r="D21" s="15">
        <f>IF(G11="","",G11)</f>
        <v>25</v>
      </c>
      <c r="E21" s="15">
        <f>IF(J14="","",J14)</f>
        <v>21</v>
      </c>
      <c r="F21" s="15">
        <f>IF(G14="","",G14)</f>
        <v>10</v>
      </c>
      <c r="G21" s="14"/>
      <c r="H21" s="14"/>
      <c r="I21" s="15">
        <f>IF(G10="","",G10)</f>
        <v>32</v>
      </c>
      <c r="J21" s="15">
        <f>IF(J10="","",J10)</f>
        <v>0</v>
      </c>
      <c r="K21" s="15">
        <f>SUM(C21,E21,I21)</f>
        <v>53</v>
      </c>
      <c r="L21" s="15">
        <f>SUM(D21,F21,J21)</f>
        <v>35</v>
      </c>
      <c r="M21" s="15">
        <f>SUM(K21-L21)</f>
        <v>18</v>
      </c>
      <c r="N21" s="16">
        <f>IF(J11&gt;G11,2,0)+IF(J11=G11,1,0)+IF(G10&gt;J10,2,0)+IF(G10=J10,1,0)+IF(J14&gt;G14,2,0)+IF(J14=G14,1,0)</f>
        <v>4</v>
      </c>
    </row>
    <row r="22" spans="2:14" ht="12.75">
      <c r="B22" s="13" t="str">
        <f>B13</f>
        <v>Berazategui</v>
      </c>
      <c r="C22" s="15">
        <f>IF(J13="","",J13)</f>
        <v>0</v>
      </c>
      <c r="D22" s="15">
        <f>IF(G13="","",G13)</f>
        <v>46</v>
      </c>
      <c r="E22" s="15">
        <f>IF(J12="","",J12)</f>
        <v>0</v>
      </c>
      <c r="F22" s="15">
        <f>IF(G12="","",G12)</f>
        <v>34</v>
      </c>
      <c r="G22" s="15">
        <f>IF(J10="","",J10)</f>
        <v>0</v>
      </c>
      <c r="H22" s="15">
        <f>IF(G10="","",G10)</f>
        <v>32</v>
      </c>
      <c r="I22" s="14"/>
      <c r="J22" s="14"/>
      <c r="K22" s="15">
        <f>SUM(C22,E22,G22)</f>
        <v>0</v>
      </c>
      <c r="L22" s="15">
        <f>SUM(D22,F22,H22)</f>
        <v>112</v>
      </c>
      <c r="M22" s="15">
        <f>SUM(K22-L22)</f>
        <v>-112</v>
      </c>
      <c r="N22" s="16">
        <f>IF(J12&gt;G12,2,0)+IF(J12=G12,1,0)+IF(J10&gt;G10,2,0)+IF(J10=G10,1,0)+IF(J13&gt;G13,2,0)+IF(J13=G13,1,0)</f>
        <v>0</v>
      </c>
    </row>
    <row r="23" ht="13.5" thickBot="1"/>
    <row r="24" spans="2:10" ht="13.5" thickBot="1">
      <c r="B24" s="2"/>
      <c r="C24" s="2"/>
      <c r="D24" s="2"/>
      <c r="E24" s="168" t="s">
        <v>8</v>
      </c>
      <c r="F24" s="169"/>
      <c r="G24" s="3" t="s">
        <v>9</v>
      </c>
      <c r="H24" s="168" t="s">
        <v>8</v>
      </c>
      <c r="I24" s="169"/>
      <c r="J24" s="3" t="s">
        <v>9</v>
      </c>
    </row>
    <row r="25" spans="2:10" ht="18.75" thickBot="1">
      <c r="B25" s="179" t="s">
        <v>63</v>
      </c>
      <c r="C25" s="179"/>
      <c r="D25" s="2"/>
      <c r="E25" s="52" t="str">
        <f>B26</f>
        <v>SITAS</v>
      </c>
      <c r="F25" s="53"/>
      <c r="G25" s="4">
        <v>15</v>
      </c>
      <c r="H25" s="56" t="str">
        <f>B27</f>
        <v>Centro Naval</v>
      </c>
      <c r="I25" s="53"/>
      <c r="J25" s="4">
        <v>5</v>
      </c>
    </row>
    <row r="26" spans="1:10" ht="15.75" thickBot="1">
      <c r="A26">
        <v>2</v>
      </c>
      <c r="B26" s="160" t="str">
        <f>'TABLA FINAL'!E10</f>
        <v>SITAS</v>
      </c>
      <c r="C26" s="160"/>
      <c r="D26" s="5"/>
      <c r="E26" s="52" t="str">
        <f>B28</f>
        <v>Daom</v>
      </c>
      <c r="F26" s="53"/>
      <c r="G26" s="6">
        <v>10</v>
      </c>
      <c r="H26" s="56" t="str">
        <f>B29</f>
        <v>Atl. San Andres</v>
      </c>
      <c r="I26" s="53"/>
      <c r="J26" s="4">
        <v>12</v>
      </c>
    </row>
    <row r="27" spans="1:10" ht="15.75" thickBot="1">
      <c r="A27">
        <v>3</v>
      </c>
      <c r="B27" s="160" t="str">
        <f>'TABLA FINAL'!E11</f>
        <v>Centro Naval</v>
      </c>
      <c r="C27" s="160"/>
      <c r="D27" s="5"/>
      <c r="E27" s="54" t="str">
        <f>B26</f>
        <v>SITAS</v>
      </c>
      <c r="F27" s="55"/>
      <c r="G27" s="4">
        <v>40</v>
      </c>
      <c r="H27" s="57" t="str">
        <f>B28</f>
        <v>Daom</v>
      </c>
      <c r="I27" s="55"/>
      <c r="J27" s="6">
        <v>0</v>
      </c>
    </row>
    <row r="28" spans="1:10" ht="15.75" thickBot="1">
      <c r="A28">
        <v>6</v>
      </c>
      <c r="B28" s="160" t="str">
        <f>'TABLA FINAL'!E12</f>
        <v>Daom</v>
      </c>
      <c r="C28" s="160"/>
      <c r="D28" s="5"/>
      <c r="E28" s="52" t="str">
        <f>B27</f>
        <v>Centro Naval</v>
      </c>
      <c r="F28" s="53"/>
      <c r="G28" s="4">
        <v>40</v>
      </c>
      <c r="H28" s="56" t="str">
        <f>B29</f>
        <v>Atl. San Andres</v>
      </c>
      <c r="I28" s="53"/>
      <c r="J28" s="6">
        <v>0</v>
      </c>
    </row>
    <row r="29" spans="1:10" ht="15.75" thickBot="1">
      <c r="A29">
        <v>7</v>
      </c>
      <c r="B29" s="160" t="str">
        <f>'TABLA FINAL'!E13</f>
        <v>Atl. San Andres</v>
      </c>
      <c r="C29" s="160"/>
      <c r="D29" s="5"/>
      <c r="E29" s="56" t="str">
        <f>B26</f>
        <v>SITAS</v>
      </c>
      <c r="F29" s="53"/>
      <c r="G29" s="4">
        <v>34</v>
      </c>
      <c r="H29" s="52" t="str">
        <f>B29</f>
        <v>Atl. San Andres</v>
      </c>
      <c r="I29" s="53"/>
      <c r="J29" s="6">
        <v>0</v>
      </c>
    </row>
    <row r="30" spans="2:10" ht="13.5" thickBot="1">
      <c r="B30" s="7"/>
      <c r="C30" s="7"/>
      <c r="D30" s="5"/>
      <c r="E30" s="52" t="str">
        <f>B27</f>
        <v>Centro Naval</v>
      </c>
      <c r="F30" s="53"/>
      <c r="G30" s="4">
        <v>27</v>
      </c>
      <c r="H30" s="56" t="str">
        <f>B28</f>
        <v>Daom</v>
      </c>
      <c r="I30" s="53"/>
      <c r="J30" s="6">
        <v>10</v>
      </c>
    </row>
    <row r="31" spans="2:12" ht="13.5" thickBot="1">
      <c r="B31" s="2"/>
      <c r="C31" s="2"/>
      <c r="D31" s="2"/>
      <c r="H31" s="2"/>
      <c r="I31" s="2"/>
      <c r="J31" s="2"/>
      <c r="K31" s="2"/>
      <c r="L31" s="2"/>
    </row>
    <row r="32" spans="2:12" ht="13.5" thickBot="1">
      <c r="B32" s="176" t="s">
        <v>10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8"/>
    </row>
    <row r="33" spans="2:12" ht="12.75">
      <c r="B33" s="8"/>
      <c r="C33" s="9"/>
      <c r="D33" s="9"/>
      <c r="E33" s="9"/>
      <c r="F33" s="9"/>
      <c r="G33" s="9"/>
      <c r="H33" s="9"/>
      <c r="I33" s="9"/>
      <c r="J33" s="9"/>
      <c r="K33" s="9" t="s">
        <v>11</v>
      </c>
      <c r="L33" s="9"/>
    </row>
    <row r="34" spans="2:14" ht="12.75">
      <c r="B34" s="10"/>
      <c r="C34" s="165" t="str">
        <f>B35</f>
        <v>SITAS</v>
      </c>
      <c r="D34" s="166"/>
      <c r="E34" s="165" t="str">
        <f>B36</f>
        <v>Centro Naval</v>
      </c>
      <c r="F34" s="166"/>
      <c r="G34" s="165" t="str">
        <f>B37</f>
        <v>Daom</v>
      </c>
      <c r="H34" s="166"/>
      <c r="I34" s="165" t="str">
        <f>B29</f>
        <v>Atl. San Andres</v>
      </c>
      <c r="J34" s="166"/>
      <c r="K34" s="11" t="s">
        <v>12</v>
      </c>
      <c r="L34" s="11" t="s">
        <v>13</v>
      </c>
      <c r="M34" s="12" t="s">
        <v>14</v>
      </c>
      <c r="N34" s="12" t="s">
        <v>15</v>
      </c>
    </row>
    <row r="35" spans="2:14" ht="12.75">
      <c r="B35" s="13" t="str">
        <f>B26</f>
        <v>SITAS</v>
      </c>
      <c r="C35" s="14"/>
      <c r="D35" s="14"/>
      <c r="E35" s="15">
        <f>IF(G25="","",G25)</f>
        <v>15</v>
      </c>
      <c r="F35" s="15">
        <f>IF(J25="","",J25)</f>
        <v>5</v>
      </c>
      <c r="G35" s="15">
        <f>IF(G27="","",G27)</f>
        <v>40</v>
      </c>
      <c r="H35" s="15">
        <f>IF(J27="","",J27)</f>
        <v>0</v>
      </c>
      <c r="I35" s="15">
        <f>IF(G29="","",G29)</f>
        <v>34</v>
      </c>
      <c r="J35" s="15">
        <f>IF(J29="","",J29)</f>
        <v>0</v>
      </c>
      <c r="K35" s="15">
        <f>SUM(E35,G35,I35)</f>
        <v>89</v>
      </c>
      <c r="L35" s="15">
        <f>SUM(F35,H35,J35)</f>
        <v>5</v>
      </c>
      <c r="M35" s="15">
        <f>SUM(K35-L35)</f>
        <v>84</v>
      </c>
      <c r="N35" s="16">
        <f>IF(G27&gt;J27,2,0)+IF(G27=J27,1,0)+IF(G25&gt;J25,2,0)+IF(G25=J25,1,0)+IF(G29&gt;J29,2,0)+IF(G29=J29,1,0)</f>
        <v>6</v>
      </c>
    </row>
    <row r="36" spans="2:14" ht="12.75">
      <c r="B36" s="13" t="str">
        <f>B27</f>
        <v>Centro Naval</v>
      </c>
      <c r="C36" s="15">
        <f>IF(J25="","",J25)</f>
        <v>5</v>
      </c>
      <c r="D36" s="15">
        <f>IF(G25="","",G25)</f>
        <v>15</v>
      </c>
      <c r="E36" s="14"/>
      <c r="F36" s="14"/>
      <c r="G36" s="15">
        <f>IF(G30="","",G30)</f>
        <v>27</v>
      </c>
      <c r="H36" s="15">
        <f>IF(J30="","",J30)</f>
        <v>10</v>
      </c>
      <c r="I36" s="15">
        <f>IF(G28="","",G28)</f>
        <v>40</v>
      </c>
      <c r="J36" s="15">
        <f>IF(J28="","",J28)</f>
        <v>0</v>
      </c>
      <c r="K36" s="15">
        <f>SUM(C36,G36,I36)</f>
        <v>72</v>
      </c>
      <c r="L36" s="15">
        <f>SUM(D36,H36,J36)</f>
        <v>25</v>
      </c>
      <c r="M36" s="15">
        <f>SUM(K36-L36)</f>
        <v>47</v>
      </c>
      <c r="N36" s="17">
        <f>IF(G28&gt;J28,2,0)+IF(G28=J28,1,0)+IF(J25&gt;G25,2,0)+IF(J25=G25,1,0)+IF(G30&gt;J30,2,0)+IF(G30=J30,1,0)</f>
        <v>4</v>
      </c>
    </row>
    <row r="37" spans="2:14" ht="12.75">
      <c r="B37" s="13" t="str">
        <f>B28</f>
        <v>Daom</v>
      </c>
      <c r="C37" s="15">
        <f>IF(J27="","",J27)</f>
        <v>0</v>
      </c>
      <c r="D37" s="15">
        <f>IF(G27="","",G27)</f>
        <v>40</v>
      </c>
      <c r="E37" s="15">
        <f>IF(J30="","",J30)</f>
        <v>10</v>
      </c>
      <c r="F37" s="15">
        <f>IF(G30="","",G30)</f>
        <v>27</v>
      </c>
      <c r="G37" s="14"/>
      <c r="H37" s="14"/>
      <c r="I37" s="15">
        <f>IF(G26="","",G26)</f>
        <v>10</v>
      </c>
      <c r="J37" s="15">
        <f>IF(J26="","",J26)</f>
        <v>12</v>
      </c>
      <c r="K37" s="15">
        <f>SUM(C37,E37,I37)</f>
        <v>20</v>
      </c>
      <c r="L37" s="15">
        <f>SUM(D37,F37,J37)</f>
        <v>79</v>
      </c>
      <c r="M37" s="15">
        <f>SUM(K37-L37)</f>
        <v>-59</v>
      </c>
      <c r="N37" s="16">
        <f>IF(J27&gt;G27,2,0)+IF(J27=G27,1,0)+IF(G26&gt;J26,2,0)+IF(G26=J26,1,0)+IF(J30&gt;G30,2,0)+IF(J30=G30,1,0)</f>
        <v>0</v>
      </c>
    </row>
    <row r="38" spans="2:14" ht="12.75">
      <c r="B38" s="13" t="str">
        <f>B29</f>
        <v>Atl. San Andres</v>
      </c>
      <c r="C38" s="15">
        <f>IF(J29="","",J29)</f>
        <v>0</v>
      </c>
      <c r="D38" s="15">
        <f>IF(G29="","",G29)</f>
        <v>34</v>
      </c>
      <c r="E38" s="15">
        <f>IF(J28="","",J28)</f>
        <v>0</v>
      </c>
      <c r="F38" s="15">
        <f>IF(G28="","",G28)</f>
        <v>40</v>
      </c>
      <c r="G38" s="15">
        <f>IF(J26="","",J26)</f>
        <v>12</v>
      </c>
      <c r="H38" s="15">
        <f>IF(G26="","",G26)</f>
        <v>10</v>
      </c>
      <c r="I38" s="14"/>
      <c r="J38" s="14"/>
      <c r="K38" s="15">
        <f>SUM(C38,E38,G38)</f>
        <v>12</v>
      </c>
      <c r="L38" s="15">
        <f>SUM(D38,F38,H38)</f>
        <v>84</v>
      </c>
      <c r="M38" s="15">
        <f>SUM(K38-L38)</f>
        <v>-72</v>
      </c>
      <c r="N38" s="16">
        <f>IF(J28&gt;G28,2,0)+IF(J28=G28,1,0)+IF(J26&gt;G26,2,0)+IF(J26=G26,1,0)+IF(J29&gt;G29,2,0)+IF(J29=G29,1,0)</f>
        <v>2</v>
      </c>
    </row>
    <row r="39" ht="13.5" thickBot="1"/>
    <row r="40" spans="5:10" ht="15.75" thickBot="1">
      <c r="E40" s="170" t="s">
        <v>8</v>
      </c>
      <c r="F40" s="171"/>
      <c r="G40" s="3" t="s">
        <v>9</v>
      </c>
      <c r="H40" s="170" t="s">
        <v>8</v>
      </c>
      <c r="I40" s="171"/>
      <c r="J40" s="3" t="s">
        <v>9</v>
      </c>
    </row>
    <row r="41" spans="2:10" ht="18.75" thickBot="1">
      <c r="B41" s="167" t="s">
        <v>68</v>
      </c>
      <c r="C41" s="167"/>
      <c r="E41" s="172" t="str">
        <f>B42</f>
        <v>La Plata B</v>
      </c>
      <c r="F41" s="173"/>
      <c r="G41" s="4">
        <v>32</v>
      </c>
      <c r="H41" s="174" t="str">
        <f>B43</f>
        <v>San Miguel</v>
      </c>
      <c r="I41" s="175"/>
      <c r="J41" s="4">
        <v>0</v>
      </c>
    </row>
    <row r="42" spans="1:10" ht="15.75" thickBot="1">
      <c r="A42">
        <v>9</v>
      </c>
      <c r="B42" s="160" t="str">
        <f>'TABLA FINAL'!H10</f>
        <v>La Plata B</v>
      </c>
      <c r="C42" s="160"/>
      <c r="D42" s="40"/>
      <c r="E42" s="172" t="str">
        <f>B43</f>
        <v>San Miguel</v>
      </c>
      <c r="F42" s="173"/>
      <c r="G42" s="4">
        <v>7</v>
      </c>
      <c r="H42" s="174" t="str">
        <f>B44</f>
        <v>Almafuerte</v>
      </c>
      <c r="I42" s="175"/>
      <c r="J42" s="4">
        <v>0</v>
      </c>
    </row>
    <row r="43" spans="1:10" ht="15.75" thickBot="1">
      <c r="A43">
        <v>12</v>
      </c>
      <c r="B43" s="181" t="str">
        <f>'TABLA FINAL'!H11</f>
        <v>San Miguel</v>
      </c>
      <c r="C43" s="181"/>
      <c r="D43" s="40"/>
      <c r="E43" s="182" t="str">
        <f>B42</f>
        <v>La Plata B</v>
      </c>
      <c r="F43" s="183"/>
      <c r="G43" s="4">
        <v>35</v>
      </c>
      <c r="H43" s="184" t="str">
        <f>B44</f>
        <v>Almafuerte</v>
      </c>
      <c r="I43" s="185"/>
      <c r="J43" s="4">
        <v>0</v>
      </c>
    </row>
    <row r="44" spans="1:4" ht="15">
      <c r="A44">
        <v>13</v>
      </c>
      <c r="B44" s="161" t="str">
        <f>'TABLA FINAL'!H12</f>
        <v>Almafuerte</v>
      </c>
      <c r="C44" s="161"/>
      <c r="D44" s="40"/>
    </row>
    <row r="45" ht="13.5" thickBot="1"/>
    <row r="46" spans="2:12" ht="16.5" thickBot="1">
      <c r="B46" s="162" t="s">
        <v>10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4"/>
    </row>
    <row r="47" spans="2:12" ht="15"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2:12" ht="12.75">
      <c r="B48" s="43"/>
      <c r="C48" s="165" t="str">
        <f>B49</f>
        <v>La Plata B</v>
      </c>
      <c r="D48" s="166"/>
      <c r="E48" s="165" t="str">
        <f>B50</f>
        <v>San Miguel</v>
      </c>
      <c r="F48" s="166"/>
      <c r="G48" s="165" t="str">
        <f>B51</f>
        <v>Almafuerte</v>
      </c>
      <c r="H48" s="166"/>
      <c r="I48" s="11" t="s">
        <v>12</v>
      </c>
      <c r="J48" s="11" t="s">
        <v>13</v>
      </c>
      <c r="K48" s="11" t="s">
        <v>14</v>
      </c>
      <c r="L48" s="12" t="s">
        <v>15</v>
      </c>
    </row>
    <row r="49" spans="2:12" ht="15.75">
      <c r="B49" s="44" t="str">
        <f>B42</f>
        <v>La Plata B</v>
      </c>
      <c r="C49" s="45"/>
      <c r="D49" s="45"/>
      <c r="E49" s="46">
        <f>IF(G41="","",G41)</f>
        <v>32</v>
      </c>
      <c r="F49" s="46">
        <f>IF(J41="","",J41)</f>
        <v>0</v>
      </c>
      <c r="G49" s="46">
        <f>IF(G43="","",G43)</f>
        <v>35</v>
      </c>
      <c r="H49" s="46">
        <f>IF(J43="","",J43)</f>
        <v>0</v>
      </c>
      <c r="I49" s="47">
        <f>(IF(OR(E49&lt;&gt;"",G49&lt;&gt;""),SUM(E49,G49),0))</f>
        <v>67</v>
      </c>
      <c r="J49" s="47">
        <f>(IF(OR(F49&lt;&gt;"",H49&lt;&gt;""),SUM(F49,H49),0))</f>
        <v>0</v>
      </c>
      <c r="K49" s="47">
        <f>I49-J49</f>
        <v>67</v>
      </c>
      <c r="L49" s="51">
        <f>IF(OR(G43&lt;&gt;"",J43&lt;&gt;""),IF(G43="PP",0,IF(OR(G43="GP",G43&gt;J43),2,IF(G43=J43,1,IF(OR(J43&gt;G43,J43="GP"),0)))),0)+IF(OR(G41&lt;&gt;"",J41&lt;&gt;""),IF(G41="PP",0,IF(OR(G41="GP",G41&gt;J41),2,IF(G41=J41,1,IF(OR(J41&gt;G41,J41="GP"),0)))),0)</f>
        <v>4</v>
      </c>
    </row>
    <row r="50" spans="2:12" ht="15.75">
      <c r="B50" s="13" t="str">
        <f>B43</f>
        <v>San Miguel</v>
      </c>
      <c r="C50" s="47">
        <f>IF(J41="","",J41)</f>
        <v>0</v>
      </c>
      <c r="D50" s="47">
        <f>IF(G41="","",G41)</f>
        <v>32</v>
      </c>
      <c r="E50" s="45"/>
      <c r="F50" s="45"/>
      <c r="G50" s="47">
        <f>IF(G42="","",G42)</f>
        <v>7</v>
      </c>
      <c r="H50" s="47">
        <f>IF(J42="","",J42)</f>
        <v>0</v>
      </c>
      <c r="I50" s="47">
        <f>(IF(OR(C50&lt;&gt;"",G50&lt;&gt;""),SUM(C50,G50),0))</f>
        <v>7</v>
      </c>
      <c r="J50" s="47">
        <f>(IF(OR(D50&lt;&gt;"",H50&lt;&gt;""),SUM(D50,H50),0))</f>
        <v>32</v>
      </c>
      <c r="K50" s="47">
        <f>I50-J50</f>
        <v>-25</v>
      </c>
      <c r="L50" s="48">
        <f>IF(OR(G42&lt;&gt;"",J42&lt;&gt;""),IF(G42="PP",0,IF(OR(G42="GP",G42&gt;J42),2,IF(G42=J42,1,IF(OR(J42&gt;G42,J42="GP"),0)))),0)+IF(OR(J41&lt;&gt;"",G41&lt;&gt;""),IF(J41="PP",0,IF(OR(J41="GP",J41&gt;G41),2,IF(J41=G41,1,IF(OR(G41&gt;J41,G41="GP"),0)))),0)</f>
        <v>2</v>
      </c>
    </row>
    <row r="51" spans="2:12" ht="15.75">
      <c r="B51" s="44" t="str">
        <f>B44</f>
        <v>Almafuerte</v>
      </c>
      <c r="C51" s="47">
        <f>IF(J43="","",J43)</f>
        <v>0</v>
      </c>
      <c r="D51" s="47">
        <f>IF(G43="","",G43)</f>
        <v>35</v>
      </c>
      <c r="E51" s="47">
        <f>IF(J42="","",J42)</f>
        <v>0</v>
      </c>
      <c r="F51" s="47">
        <f>IF(G42="","",G42)</f>
        <v>7</v>
      </c>
      <c r="G51" s="45"/>
      <c r="H51" s="45"/>
      <c r="I51" s="47">
        <f>(IF(OR(C51&lt;&gt;"",E51&lt;&gt;""),SUM(C51,E51),0))</f>
        <v>0</v>
      </c>
      <c r="J51" s="47">
        <f>(IF(OR(D51&lt;&gt;"",F51&lt;&gt;""),SUM(D51,F51),0))</f>
        <v>42</v>
      </c>
      <c r="K51" s="47">
        <f>I51-J51</f>
        <v>-42</v>
      </c>
      <c r="L51" s="46">
        <f>IF(OR(J43&lt;&gt;"",G43&lt;&gt;""),IF(J43="PP",0,IF(OR(J43="GP",J43&gt;G43),2,IF(J43=G43,1,IF(OR(G43&gt;J43,G43="GP"),0)))),0)+IF(OR(J42&lt;&gt;"",G42&lt;&gt;""),IF(J42="PP",0,IF(OR(J42="GP",J42&gt;G42),2,IF(J42=G42,1,IF(OR(G42&gt;J42,G42="GP"),0)))),0)</f>
        <v>0</v>
      </c>
    </row>
    <row r="52" ht="13.5" thickBot="1"/>
    <row r="53" spans="2:10" ht="13.5" thickBot="1">
      <c r="B53" s="2"/>
      <c r="C53" s="2"/>
      <c r="D53" s="2"/>
      <c r="E53" s="168" t="s">
        <v>8</v>
      </c>
      <c r="F53" s="169"/>
      <c r="G53" s="3" t="s">
        <v>9</v>
      </c>
      <c r="H53" s="168" t="s">
        <v>8</v>
      </c>
      <c r="I53" s="169"/>
      <c r="J53" s="3" t="s">
        <v>9</v>
      </c>
    </row>
    <row r="54" spans="2:10" ht="18.75" thickBot="1">
      <c r="B54" s="167" t="s">
        <v>86</v>
      </c>
      <c r="C54" s="167"/>
      <c r="D54" s="2"/>
      <c r="E54" s="52" t="str">
        <f>B55</f>
        <v>Ezeiza</v>
      </c>
      <c r="F54" s="53"/>
      <c r="G54" s="4">
        <v>20</v>
      </c>
      <c r="H54" s="56" t="str">
        <f>B56</f>
        <v>La Plata C</v>
      </c>
      <c r="I54" s="53"/>
      <c r="J54" s="4">
        <v>0</v>
      </c>
    </row>
    <row r="55" spans="1:10" ht="15.75" thickBot="1">
      <c r="A55">
        <v>2</v>
      </c>
      <c r="B55" s="160" t="str">
        <f>'TABLA FINAL'!K10</f>
        <v>Ezeiza</v>
      </c>
      <c r="C55" s="160"/>
      <c r="D55" s="5"/>
      <c r="E55" s="52" t="str">
        <f>B57</f>
        <v>Univ. De la Plata </v>
      </c>
      <c r="F55" s="53"/>
      <c r="G55" s="6" t="s">
        <v>93</v>
      </c>
      <c r="H55" s="56" t="str">
        <f>B58</f>
        <v>Atl. San Andres B</v>
      </c>
      <c r="I55" s="53"/>
      <c r="J55" s="4" t="s">
        <v>94</v>
      </c>
    </row>
    <row r="56" spans="1:10" ht="15.75" thickBot="1">
      <c r="A56">
        <v>3</v>
      </c>
      <c r="B56" s="160" t="str">
        <f>'TABLA FINAL'!K11</f>
        <v>La Plata C</v>
      </c>
      <c r="C56" s="160"/>
      <c r="D56" s="5"/>
      <c r="E56" s="54" t="str">
        <f>B55</f>
        <v>Ezeiza</v>
      </c>
      <c r="F56" s="55"/>
      <c r="G56" s="4">
        <v>29</v>
      </c>
      <c r="H56" s="57" t="str">
        <f>B57</f>
        <v>Univ. De la Plata </v>
      </c>
      <c r="I56" s="55"/>
      <c r="J56" s="6">
        <v>0</v>
      </c>
    </row>
    <row r="57" spans="1:10" ht="15.75" thickBot="1">
      <c r="A57">
        <v>6</v>
      </c>
      <c r="B57" s="160" t="str">
        <f>'TABLA FINAL'!K12</f>
        <v>Univ. De la Plata </v>
      </c>
      <c r="C57" s="160"/>
      <c r="D57" s="5"/>
      <c r="E57" s="52" t="str">
        <f>B56</f>
        <v>La Plata C</v>
      </c>
      <c r="F57" s="53"/>
      <c r="G57" s="4">
        <v>15</v>
      </c>
      <c r="H57" s="56" t="str">
        <f>B58</f>
        <v>Atl. San Andres B</v>
      </c>
      <c r="I57" s="53"/>
      <c r="J57" s="6">
        <v>5</v>
      </c>
    </row>
    <row r="58" spans="1:10" ht="15.75" thickBot="1">
      <c r="A58">
        <v>7</v>
      </c>
      <c r="B58" s="161" t="str">
        <f>'TABLA FINAL'!K13</f>
        <v>Atl. San Andres B</v>
      </c>
      <c r="C58" s="161"/>
      <c r="D58" s="5"/>
      <c r="E58" s="56" t="str">
        <f>B55</f>
        <v>Ezeiza</v>
      </c>
      <c r="F58" s="53"/>
      <c r="G58" s="4">
        <v>36</v>
      </c>
      <c r="H58" s="52" t="str">
        <f>B58</f>
        <v>Atl. San Andres B</v>
      </c>
      <c r="I58" s="53"/>
      <c r="J58" s="6">
        <v>5</v>
      </c>
    </row>
    <row r="59" spans="2:10" ht="13.5" thickBot="1">
      <c r="B59" s="7"/>
      <c r="C59" s="7"/>
      <c r="D59" s="5"/>
      <c r="E59" s="52" t="str">
        <f>B56</f>
        <v>La Plata C</v>
      </c>
      <c r="F59" s="53"/>
      <c r="G59" s="4">
        <v>15</v>
      </c>
      <c r="H59" s="56" t="str">
        <f>B57</f>
        <v>Univ. De la Plata </v>
      </c>
      <c r="I59" s="53"/>
      <c r="J59" s="6">
        <v>10</v>
      </c>
    </row>
    <row r="60" spans="2:12" ht="13.5" thickBot="1">
      <c r="B60" s="2"/>
      <c r="C60" s="2"/>
      <c r="D60" s="2"/>
      <c r="H60" s="2"/>
      <c r="I60" s="2"/>
      <c r="J60" s="2"/>
      <c r="K60" s="2"/>
      <c r="L60" s="2"/>
    </row>
    <row r="61" spans="2:12" ht="13.5" thickBot="1">
      <c r="B61" s="176" t="s">
        <v>10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8"/>
    </row>
    <row r="62" spans="2:12" ht="12.75">
      <c r="B62" s="8"/>
      <c r="C62" s="9"/>
      <c r="D62" s="9"/>
      <c r="E62" s="9"/>
      <c r="F62" s="9"/>
      <c r="G62" s="9"/>
      <c r="H62" s="9"/>
      <c r="I62" s="9"/>
      <c r="J62" s="9"/>
      <c r="K62" s="9" t="s">
        <v>11</v>
      </c>
      <c r="L62" s="9"/>
    </row>
    <row r="63" spans="2:14" ht="12.75">
      <c r="B63" s="10"/>
      <c r="C63" s="165" t="str">
        <f>B64</f>
        <v>Ezeiza</v>
      </c>
      <c r="D63" s="166"/>
      <c r="E63" s="165" t="str">
        <f>B65</f>
        <v>La Plata C</v>
      </c>
      <c r="F63" s="166"/>
      <c r="G63" s="165" t="str">
        <f>B66</f>
        <v>Univ. De la Plata </v>
      </c>
      <c r="H63" s="166"/>
      <c r="I63" s="165" t="str">
        <f>B58</f>
        <v>Atl. San Andres B</v>
      </c>
      <c r="J63" s="166"/>
      <c r="K63" s="11" t="s">
        <v>12</v>
      </c>
      <c r="L63" s="11" t="s">
        <v>13</v>
      </c>
      <c r="M63" s="12" t="s">
        <v>14</v>
      </c>
      <c r="N63" s="12" t="s">
        <v>15</v>
      </c>
    </row>
    <row r="64" spans="2:14" ht="12.75">
      <c r="B64" s="13" t="str">
        <f>B55</f>
        <v>Ezeiza</v>
      </c>
      <c r="C64" s="14"/>
      <c r="D64" s="14"/>
      <c r="E64" s="15">
        <f>IF(G54="","",G54)</f>
        <v>20</v>
      </c>
      <c r="F64" s="15">
        <f>IF(J54="","",J54)</f>
        <v>0</v>
      </c>
      <c r="G64" s="15">
        <f>IF(G56="","",G56)</f>
        <v>29</v>
      </c>
      <c r="H64" s="15">
        <f>IF(J56="","",J56)</f>
        <v>0</v>
      </c>
      <c r="I64" s="15">
        <f>IF(G58="","",G58)</f>
        <v>36</v>
      </c>
      <c r="J64" s="15">
        <f>IF(J58="","",J58)</f>
        <v>5</v>
      </c>
      <c r="K64" s="15">
        <f>SUM(E64,G64,I64)</f>
        <v>85</v>
      </c>
      <c r="L64" s="15">
        <f>SUM(F64,H64,J64)</f>
        <v>5</v>
      </c>
      <c r="M64" s="15">
        <f>SUM(K64-L64)</f>
        <v>80</v>
      </c>
      <c r="N64" s="16">
        <f>IF(G56&gt;J56,2,0)+IF(G56=J56,1,0)+IF(G54&gt;J54,2,0)+IF(G54=J54,1,0)+IF(G58&gt;J58,2,0)+IF(G58=J58,1,0)</f>
        <v>6</v>
      </c>
    </row>
    <row r="65" spans="2:14" ht="12.75">
      <c r="B65" s="13" t="str">
        <f>B56</f>
        <v>La Plata C</v>
      </c>
      <c r="C65" s="15">
        <f>IF(J54="","",J54)</f>
        <v>0</v>
      </c>
      <c r="D65" s="15">
        <f>IF(G54="","",G54)</f>
        <v>20</v>
      </c>
      <c r="E65" s="14"/>
      <c r="F65" s="14"/>
      <c r="G65" s="15">
        <f>IF(G59="","",G59)</f>
        <v>15</v>
      </c>
      <c r="H65" s="15">
        <f>IF(J59="","",J59)</f>
        <v>10</v>
      </c>
      <c r="I65" s="15">
        <f>IF(G57="","",G57)</f>
        <v>15</v>
      </c>
      <c r="J65" s="15">
        <f>IF(J57="","",J57)</f>
        <v>5</v>
      </c>
      <c r="K65" s="15">
        <f>SUM(C65,G65,I65)</f>
        <v>30</v>
      </c>
      <c r="L65" s="15">
        <f>SUM(D65,H65,J65)</f>
        <v>35</v>
      </c>
      <c r="M65" s="15">
        <f>SUM(K65-L65)</f>
        <v>-5</v>
      </c>
      <c r="N65" s="17">
        <f>IF(G57&gt;J57,2,0)+IF(G57=J57,1,0)+IF(J54&gt;G54,2,0)+IF(J54=G54,1,0)+IF(G59&gt;J59,2,0)+IF(G59=J59,1,0)</f>
        <v>4</v>
      </c>
    </row>
    <row r="66" spans="2:14" ht="12.75">
      <c r="B66" s="13" t="str">
        <f>B57</f>
        <v>Univ. De la Plata </v>
      </c>
      <c r="C66" s="15">
        <f>IF(J56="","",J56)</f>
        <v>0</v>
      </c>
      <c r="D66" s="15">
        <f>IF(G56="","",G56)</f>
        <v>29</v>
      </c>
      <c r="E66" s="15">
        <f>IF(J59="","",J59)</f>
        <v>10</v>
      </c>
      <c r="F66" s="15">
        <f>IF(G59="","",G59)</f>
        <v>15</v>
      </c>
      <c r="G66" s="14"/>
      <c r="H66" s="14"/>
      <c r="I66" s="15" t="str">
        <f>IF(G55="","",G55)</f>
        <v>pp</v>
      </c>
      <c r="J66" s="15" t="str">
        <f>IF(J55="","",J55)</f>
        <v>gp</v>
      </c>
      <c r="K66" s="15">
        <f>SUM(C66,E66,I66)</f>
        <v>10</v>
      </c>
      <c r="L66" s="15">
        <f>SUM(D66,F66,J66)</f>
        <v>44</v>
      </c>
      <c r="M66" s="15">
        <f>SUM(K66-L66)</f>
        <v>-34</v>
      </c>
      <c r="N66" s="16">
        <v>0</v>
      </c>
    </row>
    <row r="67" spans="2:14" ht="12.75">
      <c r="B67" s="13" t="str">
        <f>B58</f>
        <v>Atl. San Andres B</v>
      </c>
      <c r="C67" s="15">
        <f>IF(J58="","",J58)</f>
        <v>5</v>
      </c>
      <c r="D67" s="15">
        <f>IF(G58="","",G58)</f>
        <v>36</v>
      </c>
      <c r="E67" s="15">
        <f>IF(J57="","",J57)</f>
        <v>5</v>
      </c>
      <c r="F67" s="15">
        <f>IF(G57="","",G57)</f>
        <v>15</v>
      </c>
      <c r="G67" s="15" t="str">
        <f>IF(J55="","",J55)</f>
        <v>gp</v>
      </c>
      <c r="H67" s="15" t="str">
        <f>IF(G55="","",G55)</f>
        <v>pp</v>
      </c>
      <c r="I67" s="14"/>
      <c r="J67" s="14"/>
      <c r="K67" s="15">
        <f>SUM(C67,E67,G67)</f>
        <v>10</v>
      </c>
      <c r="L67" s="15">
        <f>SUM(D67,F67,H67)</f>
        <v>51</v>
      </c>
      <c r="M67" s="15">
        <f>SUM(K67-L67)</f>
        <v>-41</v>
      </c>
      <c r="N67" s="16">
        <v>2</v>
      </c>
    </row>
  </sheetData>
  <sheetProtection/>
  <mergeCells count="53">
    <mergeCell ref="B56:C56"/>
    <mergeCell ref="B58:C58"/>
    <mergeCell ref="B61:L61"/>
    <mergeCell ref="C63:D63"/>
    <mergeCell ref="E63:F63"/>
    <mergeCell ref="G63:H63"/>
    <mergeCell ref="I63:J63"/>
    <mergeCell ref="B57:C57"/>
    <mergeCell ref="C18:D18"/>
    <mergeCell ref="E18:F18"/>
    <mergeCell ref="G18:H18"/>
    <mergeCell ref="B43:C43"/>
    <mergeCell ref="E43:F43"/>
    <mergeCell ref="H43:I43"/>
    <mergeCell ref="H42:I42"/>
    <mergeCell ref="E24:F24"/>
    <mergeCell ref="B42:C42"/>
    <mergeCell ref="E42:F42"/>
    <mergeCell ref="B4:L4"/>
    <mergeCell ref="E8:F8"/>
    <mergeCell ref="H8:I8"/>
    <mergeCell ref="B12:C12"/>
    <mergeCell ref="B13:C13"/>
    <mergeCell ref="B16:L16"/>
    <mergeCell ref="B9:C9"/>
    <mergeCell ref="B10:C10"/>
    <mergeCell ref="B11:C11"/>
    <mergeCell ref="I18:J18"/>
    <mergeCell ref="C34:D34"/>
    <mergeCell ref="E34:F34"/>
    <mergeCell ref="G34:H34"/>
    <mergeCell ref="I34:J34"/>
    <mergeCell ref="H24:I24"/>
    <mergeCell ref="B28:C28"/>
    <mergeCell ref="B29:C29"/>
    <mergeCell ref="B25:C25"/>
    <mergeCell ref="B26:C26"/>
    <mergeCell ref="B27:C27"/>
    <mergeCell ref="E40:F40"/>
    <mergeCell ref="H40:I40"/>
    <mergeCell ref="B41:C41"/>
    <mergeCell ref="E41:F41"/>
    <mergeCell ref="H41:I41"/>
    <mergeCell ref="B32:L32"/>
    <mergeCell ref="B55:C55"/>
    <mergeCell ref="B44:C44"/>
    <mergeCell ref="B46:L46"/>
    <mergeCell ref="C48:D48"/>
    <mergeCell ref="E48:F48"/>
    <mergeCell ref="G48:H48"/>
    <mergeCell ref="B54:C54"/>
    <mergeCell ref="E53:F53"/>
    <mergeCell ref="H53:I53"/>
  </mergeCells>
  <conditionalFormatting sqref="G9:G14 J9:J14">
    <cfRule type="cellIs" priority="9" dxfId="0" operator="between" stopIfTrue="1">
      <formula>0</formula>
      <formula>1000</formula>
    </cfRule>
  </conditionalFormatting>
  <conditionalFormatting sqref="G25:G30 J25:J30">
    <cfRule type="cellIs" priority="8" dxfId="0" operator="between" stopIfTrue="1">
      <formula>0</formula>
      <formula>1000</formula>
    </cfRule>
  </conditionalFormatting>
  <conditionalFormatting sqref="J41:J43 G41:G43">
    <cfRule type="cellIs" priority="5" dxfId="0" operator="between" stopIfTrue="1">
      <formula>0</formula>
      <formula>1000</formula>
    </cfRule>
  </conditionalFormatting>
  <conditionalFormatting sqref="G54:G59 J54:J59">
    <cfRule type="cellIs" priority="1" dxfId="0" operator="between" stopIfTrue="1">
      <formula>0</formula>
      <formula>1000</formula>
    </cfRule>
  </conditionalFormatting>
  <printOptions horizontalCentered="1"/>
  <pageMargins left="0.1968503937007874" right="0.2755905511811024" top="0.4724409448818898" bottom="0.9055118110236221" header="0" footer="0"/>
  <pageSetup fitToHeight="1" fitToWidth="1" horizontalDpi="600" verticalDpi="600" orientation="portrait" scale="6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6"/>
  <sheetViews>
    <sheetView showGridLines="0" zoomScalePageLayoutView="0" workbookViewId="0" topLeftCell="A10">
      <selection activeCell="O6" sqref="O6"/>
    </sheetView>
  </sheetViews>
  <sheetFormatPr defaultColWidth="11.421875" defaultRowHeight="12.75"/>
  <cols>
    <col min="1" max="1" width="3.7109375" style="18" customWidth="1"/>
    <col min="2" max="2" width="26.28125" style="18" customWidth="1"/>
    <col min="3" max="3" width="5.28125" style="18" customWidth="1"/>
    <col min="4" max="4" width="3.28125" style="18" customWidth="1"/>
    <col min="5" max="5" width="30.8515625" style="18" customWidth="1"/>
    <col min="6" max="6" width="7.00390625" style="18" customWidth="1"/>
    <col min="7" max="7" width="4.00390625" style="18" customWidth="1"/>
    <col min="8" max="8" width="28.28125" style="18" customWidth="1"/>
    <col min="9" max="9" width="6.7109375" style="18" customWidth="1"/>
    <col min="10" max="10" width="4.140625" style="18" customWidth="1"/>
    <col min="11" max="11" width="27.7109375" style="18" customWidth="1"/>
    <col min="12" max="13" width="7.8515625" style="18" bestFit="1" customWidth="1"/>
    <col min="14" max="14" width="8.421875" style="18" bestFit="1" customWidth="1"/>
    <col min="15" max="16384" width="11.421875" style="18" customWidth="1"/>
  </cols>
  <sheetData>
    <row r="1" spans="1:14" ht="12.75" customHeight="1">
      <c r="A1" s="186" t="s">
        <v>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13.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1"/>
    </row>
    <row r="3" ht="13.5" thickBot="1"/>
    <row r="4" spans="1:14" ht="13.5" customHeight="1">
      <c r="A4" s="192" t="s">
        <v>28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</row>
    <row r="5" spans="1:14" ht="13.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</row>
    <row r="6" ht="13.5" thickBot="1"/>
    <row r="7" spans="1:11" ht="16.5" thickBot="1">
      <c r="A7" s="204" t="s">
        <v>59</v>
      </c>
      <c r="B7" s="205"/>
      <c r="C7" s="205"/>
      <c r="D7" s="205"/>
      <c r="E7" s="206"/>
      <c r="G7" s="207" t="s">
        <v>60</v>
      </c>
      <c r="H7" s="208"/>
      <c r="I7" s="208"/>
      <c r="J7" s="208"/>
      <c r="K7" s="209"/>
    </row>
    <row r="8" ht="7.5" customHeight="1"/>
    <row r="9" spans="1:11" ht="12.75">
      <c r="A9" s="19" t="s">
        <v>2</v>
      </c>
      <c r="B9" s="50" t="s">
        <v>29</v>
      </c>
      <c r="C9" s="20"/>
      <c r="D9" s="19" t="s">
        <v>2</v>
      </c>
      <c r="E9" s="50" t="s">
        <v>30</v>
      </c>
      <c r="F9" s="21"/>
      <c r="G9" s="19" t="s">
        <v>2</v>
      </c>
      <c r="H9" s="49" t="s">
        <v>31</v>
      </c>
      <c r="J9" s="19" t="s">
        <v>2</v>
      </c>
      <c r="K9" s="49" t="s">
        <v>69</v>
      </c>
    </row>
    <row r="10" spans="1:14" ht="15">
      <c r="A10" s="19">
        <v>1</v>
      </c>
      <c r="B10" s="32" t="s">
        <v>17</v>
      </c>
      <c r="C10" s="22"/>
      <c r="D10" s="19">
        <v>2</v>
      </c>
      <c r="E10" s="32" t="s">
        <v>20</v>
      </c>
      <c r="G10" s="19">
        <v>9</v>
      </c>
      <c r="H10" s="34" t="s">
        <v>26</v>
      </c>
      <c r="J10" s="19">
        <v>10</v>
      </c>
      <c r="K10" s="34" t="s">
        <v>21</v>
      </c>
      <c r="N10" s="18" t="s">
        <v>11</v>
      </c>
    </row>
    <row r="11" spans="1:11" ht="15">
      <c r="A11" s="19">
        <v>4</v>
      </c>
      <c r="B11" s="33" t="s">
        <v>81</v>
      </c>
      <c r="C11" s="22"/>
      <c r="D11" s="19">
        <v>3</v>
      </c>
      <c r="E11" s="33" t="s">
        <v>19</v>
      </c>
      <c r="G11" s="19">
        <v>12</v>
      </c>
      <c r="H11" s="34" t="s">
        <v>23</v>
      </c>
      <c r="J11" s="19">
        <v>11</v>
      </c>
      <c r="K11" s="34" t="s">
        <v>33</v>
      </c>
    </row>
    <row r="12" spans="1:11" ht="15">
      <c r="A12" s="19">
        <v>5</v>
      </c>
      <c r="B12" s="33" t="s">
        <v>32</v>
      </c>
      <c r="C12" s="22"/>
      <c r="D12" s="19">
        <v>6</v>
      </c>
      <c r="E12" s="33" t="s">
        <v>24</v>
      </c>
      <c r="G12" s="19">
        <v>13</v>
      </c>
      <c r="H12" s="35" t="s">
        <v>22</v>
      </c>
      <c r="J12" s="19">
        <v>14</v>
      </c>
      <c r="K12" s="35" t="s">
        <v>88</v>
      </c>
    </row>
    <row r="13" spans="1:11" ht="15">
      <c r="A13" s="19">
        <v>8</v>
      </c>
      <c r="B13" s="33" t="s">
        <v>27</v>
      </c>
      <c r="C13" s="23"/>
      <c r="D13" s="19">
        <v>7</v>
      </c>
      <c r="E13" s="33" t="s">
        <v>25</v>
      </c>
      <c r="F13" s="24"/>
      <c r="G13" s="23"/>
      <c r="H13" s="23"/>
      <c r="J13" s="19">
        <v>15</v>
      </c>
      <c r="K13" s="35" t="s">
        <v>83</v>
      </c>
    </row>
    <row r="14" spans="1:11" ht="15.75" thickBot="1">
      <c r="A14" s="24"/>
      <c r="B14" s="69"/>
      <c r="C14" s="23"/>
      <c r="D14" s="23"/>
      <c r="E14" s="69"/>
      <c r="F14" s="24"/>
      <c r="G14" s="23"/>
      <c r="H14" s="23"/>
      <c r="J14" s="23"/>
      <c r="K14" s="23"/>
    </row>
    <row r="15" spans="1:14" ht="13.5" thickBot="1">
      <c r="A15" s="24"/>
      <c r="B15" s="23"/>
      <c r="C15" s="23"/>
      <c r="D15" s="23"/>
      <c r="E15" s="24"/>
      <c r="F15" s="24"/>
      <c r="G15" s="23"/>
      <c r="H15" s="23"/>
      <c r="J15" s="216" t="s">
        <v>34</v>
      </c>
      <c r="K15" s="217"/>
      <c r="L15" s="217"/>
      <c r="M15" s="217"/>
      <c r="N15" s="218"/>
    </row>
    <row r="16" spans="10:14" ht="15" customHeight="1" thickBot="1">
      <c r="J16" s="25" t="s">
        <v>2</v>
      </c>
      <c r="K16" s="25" t="s">
        <v>35</v>
      </c>
      <c r="L16" s="66" t="s">
        <v>82</v>
      </c>
      <c r="M16" s="25" t="s">
        <v>79</v>
      </c>
      <c r="N16" s="25" t="s">
        <v>36</v>
      </c>
    </row>
    <row r="17" spans="2:14" ht="15" customHeight="1">
      <c r="B17" s="210" t="s">
        <v>92</v>
      </c>
      <c r="C17" s="211"/>
      <c r="D17" s="211"/>
      <c r="E17" s="211"/>
      <c r="F17" s="211"/>
      <c r="G17" s="211"/>
      <c r="H17" s="212"/>
      <c r="J17" s="58">
        <v>1</v>
      </c>
      <c r="K17" s="70" t="s">
        <v>17</v>
      </c>
      <c r="L17" s="60">
        <v>175</v>
      </c>
      <c r="M17" s="37">
        <v>12</v>
      </c>
      <c r="N17" s="36">
        <v>121</v>
      </c>
    </row>
    <row r="18" spans="2:14" ht="15.75" customHeight="1" thickBot="1">
      <c r="B18" s="213"/>
      <c r="C18" s="214"/>
      <c r="D18" s="214"/>
      <c r="E18" s="214"/>
      <c r="F18" s="214"/>
      <c r="G18" s="214"/>
      <c r="H18" s="215"/>
      <c r="J18" s="58">
        <v>2</v>
      </c>
      <c r="K18" s="70" t="s">
        <v>20</v>
      </c>
      <c r="L18" s="60">
        <v>152</v>
      </c>
      <c r="M18" s="37">
        <v>12</v>
      </c>
      <c r="N18" s="36">
        <v>113</v>
      </c>
    </row>
    <row r="19" spans="10:14" ht="13.5" customHeight="1">
      <c r="J19" s="58">
        <v>3</v>
      </c>
      <c r="K19" s="65" t="s">
        <v>19</v>
      </c>
      <c r="L19" s="60">
        <v>177</v>
      </c>
      <c r="M19" s="37">
        <v>12</v>
      </c>
      <c r="N19" s="36">
        <v>106</v>
      </c>
    </row>
    <row r="20" spans="2:14" ht="15">
      <c r="B20" s="26" t="s">
        <v>37</v>
      </c>
      <c r="C20" s="27">
        <v>31</v>
      </c>
      <c r="E20" s="26" t="s">
        <v>52</v>
      </c>
      <c r="F20" s="27">
        <v>14</v>
      </c>
      <c r="J20" s="58">
        <v>4</v>
      </c>
      <c r="K20" s="70" t="s">
        <v>18</v>
      </c>
      <c r="L20" s="60">
        <v>152</v>
      </c>
      <c r="M20" s="37">
        <v>12</v>
      </c>
      <c r="N20" s="36">
        <v>92</v>
      </c>
    </row>
    <row r="21" spans="2:14" ht="15">
      <c r="B21" s="26" t="s">
        <v>38</v>
      </c>
      <c r="C21" s="27">
        <v>28</v>
      </c>
      <c r="E21" s="26" t="s">
        <v>53</v>
      </c>
      <c r="F21" s="27">
        <v>12</v>
      </c>
      <c r="J21" s="58">
        <v>5</v>
      </c>
      <c r="K21" s="70" t="s">
        <v>32</v>
      </c>
      <c r="L21" s="60">
        <v>138</v>
      </c>
      <c r="M21" s="37">
        <v>12</v>
      </c>
      <c r="N21" s="36">
        <v>92</v>
      </c>
    </row>
    <row r="22" spans="2:14" ht="15">
      <c r="B22" s="26" t="s">
        <v>40</v>
      </c>
      <c r="C22" s="27">
        <v>26</v>
      </c>
      <c r="E22" s="26" t="s">
        <v>54</v>
      </c>
      <c r="F22" s="27">
        <v>10</v>
      </c>
      <c r="J22" s="58">
        <v>6</v>
      </c>
      <c r="K22" s="64" t="s">
        <v>26</v>
      </c>
      <c r="L22" s="60">
        <v>112</v>
      </c>
      <c r="M22" s="37">
        <v>12</v>
      </c>
      <c r="N22" s="36">
        <v>72</v>
      </c>
    </row>
    <row r="23" spans="2:14" ht="15.75" thickBot="1">
      <c r="B23" s="28" t="s">
        <v>41</v>
      </c>
      <c r="C23" s="29">
        <v>24</v>
      </c>
      <c r="E23" s="28" t="s">
        <v>55</v>
      </c>
      <c r="F23" s="29">
        <v>8</v>
      </c>
      <c r="J23" s="58">
        <v>7</v>
      </c>
      <c r="K23" s="70" t="s">
        <v>39</v>
      </c>
      <c r="L23" s="60">
        <v>126</v>
      </c>
      <c r="M23" s="37">
        <v>12</v>
      </c>
      <c r="N23" s="36">
        <v>70</v>
      </c>
    </row>
    <row r="24" spans="2:14" ht="15.75" thickBot="1">
      <c r="B24" s="26" t="s">
        <v>43</v>
      </c>
      <c r="C24" s="27">
        <v>22</v>
      </c>
      <c r="E24" s="26" t="s">
        <v>56</v>
      </c>
      <c r="F24" s="27">
        <v>6</v>
      </c>
      <c r="J24" s="59">
        <v>8</v>
      </c>
      <c r="K24" s="71" t="s">
        <v>25</v>
      </c>
      <c r="L24" s="61">
        <v>62</v>
      </c>
      <c r="M24" s="73">
        <v>11</v>
      </c>
      <c r="N24" s="75">
        <v>66</v>
      </c>
    </row>
    <row r="25" spans="2:14" ht="15">
      <c r="B25" s="26" t="s">
        <v>44</v>
      </c>
      <c r="C25" s="27">
        <v>20</v>
      </c>
      <c r="E25" s="26" t="s">
        <v>57</v>
      </c>
      <c r="F25" s="27">
        <v>4</v>
      </c>
      <c r="J25" s="25">
        <v>9</v>
      </c>
      <c r="K25" s="72" t="s">
        <v>21</v>
      </c>
      <c r="L25" s="62">
        <v>104</v>
      </c>
      <c r="M25" s="74">
        <v>12</v>
      </c>
      <c r="N25" s="76">
        <v>56</v>
      </c>
    </row>
    <row r="26" spans="2:14" ht="15">
      <c r="B26" s="26" t="s">
        <v>50</v>
      </c>
      <c r="C26" s="27">
        <v>18</v>
      </c>
      <c r="E26" s="18" t="s">
        <v>85</v>
      </c>
      <c r="F26" s="27">
        <v>1</v>
      </c>
      <c r="J26" s="58">
        <v>10</v>
      </c>
      <c r="K26" s="70" t="s">
        <v>27</v>
      </c>
      <c r="L26" s="60">
        <v>56</v>
      </c>
      <c r="M26" s="37">
        <v>10</v>
      </c>
      <c r="N26" s="36">
        <v>46</v>
      </c>
    </row>
    <row r="27" spans="2:14" ht="15.75" thickBot="1">
      <c r="B27" s="28" t="s">
        <v>51</v>
      </c>
      <c r="C27" s="29">
        <v>16</v>
      </c>
      <c r="J27" s="58">
        <v>11</v>
      </c>
      <c r="K27" s="70" t="s">
        <v>23</v>
      </c>
      <c r="L27" s="60">
        <v>56</v>
      </c>
      <c r="M27" s="37">
        <v>6</v>
      </c>
      <c r="N27" s="36">
        <v>30</v>
      </c>
    </row>
    <row r="28" spans="5:14" ht="12.75">
      <c r="E28" s="38" t="s">
        <v>11</v>
      </c>
      <c r="J28" s="58">
        <v>12</v>
      </c>
      <c r="K28" s="64" t="s">
        <v>33</v>
      </c>
      <c r="L28" s="60">
        <v>36</v>
      </c>
      <c r="M28" s="37">
        <v>9</v>
      </c>
      <c r="N28" s="36">
        <v>28</v>
      </c>
    </row>
    <row r="29" spans="3:14" ht="12.75">
      <c r="C29" s="30"/>
      <c r="J29" s="58">
        <v>13</v>
      </c>
      <c r="K29" s="70" t="s">
        <v>22</v>
      </c>
      <c r="L29" s="63">
        <v>0</v>
      </c>
      <c r="M29" s="36">
        <v>9</v>
      </c>
      <c r="N29" s="36">
        <v>24</v>
      </c>
    </row>
    <row r="30" spans="3:14" ht="12.75">
      <c r="C30" s="30"/>
      <c r="J30" s="58">
        <v>14</v>
      </c>
      <c r="K30" s="68" t="s">
        <v>83</v>
      </c>
      <c r="L30" s="60">
        <v>0</v>
      </c>
      <c r="M30" s="37">
        <v>6</v>
      </c>
      <c r="N30" s="36">
        <v>13</v>
      </c>
    </row>
    <row r="31" spans="2:14" ht="14.25">
      <c r="B31" s="26"/>
      <c r="E31" s="31"/>
      <c r="J31" s="58">
        <v>15</v>
      </c>
      <c r="K31" s="77" t="s">
        <v>42</v>
      </c>
      <c r="L31" s="63">
        <v>9</v>
      </c>
      <c r="M31" s="36">
        <v>3</v>
      </c>
      <c r="N31" s="36">
        <v>10</v>
      </c>
    </row>
    <row r="32" ht="13.5" thickBot="1"/>
    <row r="33" spans="2:14" ht="18">
      <c r="B33" s="39" t="s">
        <v>61</v>
      </c>
      <c r="J33" s="198" t="s">
        <v>95</v>
      </c>
      <c r="K33" s="199"/>
      <c r="L33" s="199"/>
      <c r="M33" s="199"/>
      <c r="N33" s="200"/>
    </row>
    <row r="34" spans="2:14" ht="16.5" thickBot="1">
      <c r="B34" s="67" t="s">
        <v>80</v>
      </c>
      <c r="J34" s="201"/>
      <c r="K34" s="202"/>
      <c r="L34" s="202"/>
      <c r="M34" s="202"/>
      <c r="N34" s="203"/>
    </row>
    <row r="36" ht="12.75">
      <c r="K36" s="38"/>
    </row>
  </sheetData>
  <sheetProtection/>
  <mergeCells count="7">
    <mergeCell ref="A1:N2"/>
    <mergeCell ref="A4:N5"/>
    <mergeCell ref="J33:N34"/>
    <mergeCell ref="A7:E7"/>
    <mergeCell ref="G7:K7"/>
    <mergeCell ref="B17:H18"/>
    <mergeCell ref="J15:N15"/>
  </mergeCells>
  <printOptions horizontalCentered="1"/>
  <pageMargins left="0.15748031496062992" right="0.15748031496062992" top="0.15748031496062992" bottom="0.984251968503937" header="0" footer="0"/>
  <pageSetup fitToHeight="1" fitToWidth="1" horizontalDpi="600" verticalDpi="600" orientation="landscape" scale="80" r:id="rId2"/>
  <headerFooter alignWithMargins="0">
    <oddFooter>&amp;L&amp;14Unión de Rugby de Buenos Aires&amp;RRUGBY FEMENINO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test</cp:lastModifiedBy>
  <cp:lastPrinted>2015-07-20T20:29:18Z</cp:lastPrinted>
  <dcterms:created xsi:type="dcterms:W3CDTF">2004-10-13T01:41:23Z</dcterms:created>
  <dcterms:modified xsi:type="dcterms:W3CDTF">2015-07-21T14:32:43Z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