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20490" windowHeight="7095" tabRatio="968" firstSheet="4" activeTab="5"/>
  </bookViews>
  <sheets>
    <sheet name="Ranking 2015- Zonas 2016" sheetId="1" r:id="rId1"/>
    <sheet name="Ranking de Zonas" sheetId="2" r:id="rId2"/>
    <sheet name="Zonas" sheetId="3" r:id="rId3"/>
    <sheet name="Planillas Inscrip." sheetId="4" r:id="rId4"/>
    <sheet name="Ranking 2016 1° Fecha Olivos" sheetId="5" r:id="rId5"/>
    <sheet name="Fixture Olivos" sheetId="6" r:id="rId6"/>
    <sheet name="Tablas Zona Olivos" sheetId="7" r:id="rId7"/>
    <sheet name="Finales Olivos" sheetId="8" r:id="rId8"/>
    <sheet name="Ranking 2016 1° Fecha DAOM" sheetId="9" r:id="rId9"/>
    <sheet name="Fixture DAOM" sheetId="10" r:id="rId10"/>
    <sheet name="Tablas Zona Clasificacion DAOM" sheetId="11" r:id="rId11"/>
    <sheet name="Finales DAOM" sheetId="12" r:id="rId12"/>
    <sheet name="Ranking 2016 M23 DAOM" sheetId="13" r:id="rId13"/>
    <sheet name="Tablas M23 DAOM" sheetId="14" r:id="rId14"/>
    <sheet name="FINALES 2016 M23 DAOM" sheetId="15" r:id="rId15"/>
    <sheet name="Tablas M23 FINALES DAOM" sheetId="16" r:id="rId16"/>
  </sheets>
  <definedNames>
    <definedName name="_xlfn.IFNA" hidden="1">#NAME?</definedName>
    <definedName name="_xlnm.Print_Area" localSheetId="14">'FINALES 2016 M23 DAOM'!$B$1:$K$32</definedName>
    <definedName name="_xlnm.Print_Area" localSheetId="9">'Fixture DAOM'!$B$1:$K$57</definedName>
    <definedName name="_xlnm.Print_Area" localSheetId="5">'Fixture Olivos'!$B$1:$K$57</definedName>
    <definedName name="_xlnm.Print_Area" localSheetId="3">'Planillas Inscrip.'!$A$1:$R$36</definedName>
    <definedName name="_xlnm.Print_Area" localSheetId="0">'Ranking 2015- Zonas 2016'!$G$1:$AJ$56</definedName>
    <definedName name="_xlnm.Print_Area" localSheetId="8">'Ranking 2016 1° Fecha DAOM'!$A$1:$I$33</definedName>
    <definedName name="_xlnm.Print_Area" localSheetId="4">'Ranking 2016 1° Fecha Olivos'!$A$1:$I$33</definedName>
    <definedName name="_xlnm.Print_Area" localSheetId="12">'Ranking 2016 M23 DAOM'!$A$1:$I$33</definedName>
    <definedName name="_xlnm.Print_Area" localSheetId="1">'Ranking de Zonas'!$A$1:$E$54</definedName>
    <definedName name="solver_cvg" localSheetId="13" hidden="1">0.001</definedName>
    <definedName name="solver_cvg" localSheetId="15" hidden="1">0.001</definedName>
    <definedName name="solver_cvg" localSheetId="10" hidden="1">0.001</definedName>
    <definedName name="solver_cvg" localSheetId="6" hidden="1">0.001</definedName>
    <definedName name="solver_drv" localSheetId="13" hidden="1">1</definedName>
    <definedName name="solver_drv" localSheetId="15" hidden="1">1</definedName>
    <definedName name="solver_drv" localSheetId="10" hidden="1">1</definedName>
    <definedName name="solver_drv" localSheetId="6" hidden="1">1</definedName>
    <definedName name="solver_est" localSheetId="13" hidden="1">1</definedName>
    <definedName name="solver_est" localSheetId="15" hidden="1">1</definedName>
    <definedName name="solver_est" localSheetId="10" hidden="1">1</definedName>
    <definedName name="solver_est" localSheetId="6" hidden="1">1</definedName>
    <definedName name="solver_itr" localSheetId="13" hidden="1">100</definedName>
    <definedName name="solver_itr" localSheetId="15" hidden="1">100</definedName>
    <definedName name="solver_itr" localSheetId="10" hidden="1">100</definedName>
    <definedName name="solver_itr" localSheetId="6" hidden="1">100</definedName>
    <definedName name="solver_lin" localSheetId="13" hidden="1">2</definedName>
    <definedName name="solver_lin" localSheetId="15" hidden="1">2</definedName>
    <definedName name="solver_lin" localSheetId="10" hidden="1">2</definedName>
    <definedName name="solver_lin" localSheetId="6" hidden="1">2</definedName>
    <definedName name="solver_neg" localSheetId="13" hidden="1">2</definedName>
    <definedName name="solver_neg" localSheetId="15" hidden="1">2</definedName>
    <definedName name="solver_neg" localSheetId="10" hidden="1">2</definedName>
    <definedName name="solver_neg" localSheetId="6" hidden="1">2</definedName>
    <definedName name="solver_num" localSheetId="13" hidden="1">0</definedName>
    <definedName name="solver_num" localSheetId="15" hidden="1">0</definedName>
    <definedName name="solver_num" localSheetId="10" hidden="1">0</definedName>
    <definedName name="solver_num" localSheetId="6" hidden="1">0</definedName>
    <definedName name="solver_nwt" localSheetId="13" hidden="1">1</definedName>
    <definedName name="solver_nwt" localSheetId="15" hidden="1">1</definedName>
    <definedName name="solver_nwt" localSheetId="10" hidden="1">1</definedName>
    <definedName name="solver_nwt" localSheetId="6" hidden="1">1</definedName>
    <definedName name="solver_opt" localSheetId="13" hidden="1">'Tablas M23 DAOM'!#REF!</definedName>
    <definedName name="solver_opt" localSheetId="15" hidden="1">'Tablas M23 FINALES DAOM'!#REF!</definedName>
    <definedName name="solver_opt" localSheetId="10" hidden="1">'Tablas Zona Clasificacion DAOM'!#REF!</definedName>
    <definedName name="solver_opt" localSheetId="6" hidden="1">'Tablas Zona Olivos'!#REF!</definedName>
    <definedName name="solver_pre" localSheetId="13" hidden="1">0.000001</definedName>
    <definedName name="solver_pre" localSheetId="15" hidden="1">0.000001</definedName>
    <definedName name="solver_pre" localSheetId="10" hidden="1">0.000001</definedName>
    <definedName name="solver_pre" localSheetId="6" hidden="1">0.000001</definedName>
    <definedName name="solver_scl" localSheetId="13" hidden="1">2</definedName>
    <definedName name="solver_scl" localSheetId="15" hidden="1">2</definedName>
    <definedName name="solver_scl" localSheetId="10" hidden="1">2</definedName>
    <definedName name="solver_scl" localSheetId="6" hidden="1">2</definedName>
    <definedName name="solver_sho" localSheetId="13" hidden="1">2</definedName>
    <definedName name="solver_sho" localSheetId="15" hidden="1">2</definedName>
    <definedName name="solver_sho" localSheetId="10" hidden="1">2</definedName>
    <definedName name="solver_sho" localSheetId="6" hidden="1">2</definedName>
    <definedName name="solver_tim" localSheetId="13" hidden="1">100</definedName>
    <definedName name="solver_tim" localSheetId="15" hidden="1">100</definedName>
    <definedName name="solver_tim" localSheetId="10" hidden="1">100</definedName>
    <definedName name="solver_tim" localSheetId="6" hidden="1">100</definedName>
    <definedName name="solver_tol" localSheetId="13" hidden="1">0.05</definedName>
    <definedName name="solver_tol" localSheetId="15" hidden="1">0.05</definedName>
    <definedName name="solver_tol" localSheetId="10" hidden="1">0.05</definedName>
    <definedName name="solver_tol" localSheetId="6" hidden="1">0.05</definedName>
    <definedName name="solver_typ" localSheetId="13" hidden="1">1</definedName>
    <definedName name="solver_typ" localSheetId="15" hidden="1">1</definedName>
    <definedName name="solver_typ" localSheetId="10" hidden="1">1</definedName>
    <definedName name="solver_typ" localSheetId="6" hidden="1">1</definedName>
    <definedName name="solver_val" localSheetId="13" hidden="1">0</definedName>
    <definedName name="solver_val" localSheetId="15" hidden="1">0</definedName>
    <definedName name="solver_val" localSheetId="10" hidden="1">0</definedName>
    <definedName name="solver_val" localSheetId="6" hidden="1">0</definedName>
  </definedNames>
  <calcPr fullCalcOnLoad="1"/>
</workbook>
</file>

<file path=xl/sharedStrings.xml><?xml version="1.0" encoding="utf-8"?>
<sst xmlns="http://schemas.openxmlformats.org/spreadsheetml/2006/main" count="1593" uniqueCount="456">
  <si>
    <t xml:space="preserve"> </t>
  </si>
  <si>
    <t>CLUB</t>
  </si>
  <si>
    <t>1</t>
  </si>
  <si>
    <t>C.A.S.I.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</si>
  <si>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</si>
  <si>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</si>
  <si>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</si>
  <si>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</si>
  <si>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</si>
  <si>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</si>
  <si>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</si>
  <si>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</si>
  <si>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</si>
  <si>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</si>
  <si>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</si>
  <si>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</si>
  <si>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</si>
  <si>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</si>
  <si>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</si>
  <si>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</si>
  <si>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</si>
  <si>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</si>
  <si>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</si>
  <si>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</si>
  <si>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</si>
  <si>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</si>
  <si>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</si>
  <si>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</si>
  <si>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</si>
  <si>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</si>
  <si>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</si>
  <si>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</si>
  <si>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</si>
  <si>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</si>
  <si>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</si>
  <si>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</si>
  <si>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</si>
  <si>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</si>
  <si>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</si>
  <si>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</si>
  <si>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</si>
  <si>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</si>
  <si>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</si>
  <si>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</si>
  <si>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</si>
  <si>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</si>
  <si>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</si>
  <si>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</si>
  <si>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HINDÚ</t>
  </si>
  <si>
    <t>Clubes Campeones de Seven de la URBA</t>
  </si>
  <si>
    <t>TARAGUÍ RUGBY</t>
  </si>
  <si>
    <t>ATLÉTICO DEL ROSARIO</t>
  </si>
  <si>
    <t>HINDU</t>
  </si>
  <si>
    <t>OLIVOS</t>
  </si>
  <si>
    <t>NEWMAN</t>
  </si>
  <si>
    <t>ALUMNI</t>
  </si>
  <si>
    <t>SAN FERNANDO</t>
  </si>
  <si>
    <t>Campeonato</t>
  </si>
  <si>
    <t>Clasificación</t>
  </si>
  <si>
    <t>LA PLATA</t>
  </si>
  <si>
    <t>LICEO NAVAL</t>
  </si>
  <si>
    <t>EQUIPOS DESCENDIDOS</t>
  </si>
  <si>
    <t>EQUIPOS ASCENDIDOS</t>
  </si>
  <si>
    <t>PUCARA</t>
  </si>
  <si>
    <t>S.I.C</t>
  </si>
  <si>
    <t>BANCO HIPOTECARIO</t>
  </si>
  <si>
    <t>ZONA 1</t>
  </si>
  <si>
    <t>ZONA 2</t>
  </si>
  <si>
    <t>ZONA 3</t>
  </si>
  <si>
    <t>ZONA 4</t>
  </si>
  <si>
    <t>ZONA 5</t>
  </si>
  <si>
    <t>ZONA 6</t>
  </si>
  <si>
    <t>ZONA 7</t>
  </si>
  <si>
    <t>ZONA 8</t>
  </si>
  <si>
    <t>ZONA 9</t>
  </si>
  <si>
    <t>ZONA 10</t>
  </si>
  <si>
    <t>ZONA 11</t>
  </si>
  <si>
    <t>ZONA 12</t>
  </si>
  <si>
    <t>SIC</t>
  </si>
  <si>
    <t>CUBA</t>
  </si>
  <si>
    <t>CASI</t>
  </si>
  <si>
    <t>SAPA</t>
  </si>
  <si>
    <t>SITAS</t>
  </si>
  <si>
    <t>ZONA CAMPEONATO</t>
  </si>
  <si>
    <t>ZONA CLASIFICACION</t>
  </si>
  <si>
    <t>CLUB:</t>
  </si>
  <si>
    <t>APELLIDO Y NOMBRE</t>
  </si>
  <si>
    <t>DNI</t>
  </si>
  <si>
    <t>Antes de disputar cada partido debe marcar con una cruz los 7 jugadores titulares</t>
  </si>
  <si>
    <t>N°</t>
  </si>
  <si>
    <t xml:space="preserve">Part.1 </t>
  </si>
  <si>
    <t xml:space="preserve">Part.2 </t>
  </si>
  <si>
    <t xml:space="preserve">Part.3 </t>
  </si>
  <si>
    <t xml:space="preserve">Part.4 </t>
  </si>
  <si>
    <t xml:space="preserve">Part.5 </t>
  </si>
  <si>
    <t xml:space="preserve">Part.6 </t>
  </si>
  <si>
    <t xml:space="preserve">Part.7 </t>
  </si>
  <si>
    <t>Firma y Aclaración CAPITAN</t>
  </si>
  <si>
    <t>Firma y Aclaración ENCARGADO</t>
  </si>
  <si>
    <t>OBSERVACIONES:</t>
  </si>
  <si>
    <t>Nº</t>
  </si>
  <si>
    <t>SAN MARTIN</t>
  </si>
  <si>
    <t>SAN LUIS</t>
  </si>
  <si>
    <t>LOS TILOS</t>
  </si>
  <si>
    <t>BANCO NACION</t>
  </si>
  <si>
    <t>SAN ALBANO</t>
  </si>
  <si>
    <t>ATLETICO DEL ROSARIO</t>
  </si>
  <si>
    <t>BUENOS AIRES</t>
  </si>
  <si>
    <t>DELTA</t>
  </si>
  <si>
    <t>MARIANO MORENO</t>
  </si>
  <si>
    <t>BELGRANO ATHLETIC</t>
  </si>
  <si>
    <t>REGATAS BELLA VISTA</t>
  </si>
  <si>
    <t>SAN CIRANO</t>
  </si>
  <si>
    <t>CURUPAYTI</t>
  </si>
  <si>
    <t>SAN ANDRES</t>
  </si>
  <si>
    <t>CHAMPAGNAT</t>
  </si>
  <si>
    <t>HURLING</t>
  </si>
  <si>
    <t>DON BOSCO</t>
  </si>
  <si>
    <t>LOS MATREROS</t>
  </si>
  <si>
    <t>DAOM</t>
  </si>
  <si>
    <t>LA SALLE</t>
  </si>
  <si>
    <t>SAN CARLOS</t>
  </si>
  <si>
    <t>MANUEL BELGRANO</t>
  </si>
  <si>
    <t>C.U. DE QUILMES</t>
  </si>
  <si>
    <t>DEPORTIVA FRANCESA</t>
  </si>
  <si>
    <t>SAN PATRICIO</t>
  </si>
  <si>
    <t>CIUDAD DE BUENOS AIRES</t>
  </si>
  <si>
    <t>CENTRO NAVAL</t>
  </si>
  <si>
    <t>CASA DE PADUA</t>
  </si>
  <si>
    <t>LUJAN</t>
  </si>
  <si>
    <t>ARGENTINO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</si>
  <si>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</si>
  <si>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</si>
  <si>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</si>
  <si>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</si>
  <si>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</si>
  <si>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</si>
  <si>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</si>
  <si>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</si>
  <si>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</si>
  <si>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</si>
  <si>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</si>
  <si>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</si>
  <si>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</si>
  <si>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</si>
  <si>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</si>
  <si>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</si>
  <si>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</si>
  <si>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</si>
  <si>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</si>
  <si>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</si>
  <si>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</si>
  <si>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</si>
  <si>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</si>
  <si>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</si>
  <si>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</si>
  <si>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</si>
  <si>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</si>
  <si>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</si>
  <si>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</si>
  <si>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</si>
  <si>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</si>
  <si>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</si>
  <si>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</si>
  <si>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</si>
  <si>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</si>
  <si>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</si>
  <si>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</si>
  <si>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</si>
  <si>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</si>
  <si>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</si>
  <si>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</si>
  <si>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</si>
  <si>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LOMAS ATHLETIC</t>
  </si>
  <si>
    <t>GIMNASIA y ESGRIMA</t>
  </si>
  <si>
    <t>LANUS</t>
  </si>
  <si>
    <t>MONTE GRANDE</t>
  </si>
  <si>
    <t>TIGRE</t>
  </si>
  <si>
    <t>LICEO MILITAR</t>
  </si>
  <si>
    <t>ITALIANO</t>
  </si>
  <si>
    <t>ALBATROS</t>
  </si>
  <si>
    <t>ARECO</t>
  </si>
  <si>
    <t>SAN MARCOS</t>
  </si>
  <si>
    <t>G y E DE ITUZAINGO</t>
  </si>
  <si>
    <t>ATLETICO y PROGRESO</t>
  </si>
  <si>
    <t>LAS CAÑAS</t>
  </si>
  <si>
    <t>TIRO FEDERAL DE SAN PEDRO</t>
  </si>
  <si>
    <t>EL RETIRO</t>
  </si>
  <si>
    <t>VICENTE LOPEZ</t>
  </si>
  <si>
    <t>VARELA JR</t>
  </si>
  <si>
    <t>CIUDAD DE CAMPANA</t>
  </si>
  <si>
    <t>ATLETICO CHASCOMUS</t>
  </si>
  <si>
    <t>OBRAS SANITARIAS</t>
  </si>
  <si>
    <t>MERCEDES</t>
  </si>
  <si>
    <t>ARSENAL ZARATE</t>
  </si>
  <si>
    <t>SAN JOSE</t>
  </si>
  <si>
    <t>LOS CEDROS</t>
  </si>
  <si>
    <t>VIRREYES</t>
  </si>
  <si>
    <t>BERISSO</t>
  </si>
  <si>
    <t>VICENTINOS</t>
  </si>
  <si>
    <t>SAN MIGUEL</t>
  </si>
  <si>
    <t>BERAZATEGUI</t>
  </si>
  <si>
    <t>LOS PINOS</t>
  </si>
  <si>
    <t>FLORESTA</t>
  </si>
  <si>
    <t>BEROMAMA</t>
  </si>
  <si>
    <t>ATLETICO SAN ANDRES</t>
  </si>
  <si>
    <t>ALMAFUERTE</t>
  </si>
  <si>
    <t>PORTEÑO</t>
  </si>
  <si>
    <t>EZEIZA</t>
  </si>
  <si>
    <t>DEFENSORES DE GLEW</t>
  </si>
  <si>
    <t>SOCIEDAD HEBRAICA</t>
  </si>
  <si>
    <t>LAS HERAS</t>
  </si>
  <si>
    <t>88</t>
  </si>
  <si>
    <t>HISTORIAL</t>
  </si>
  <si>
    <t>UNIVERSITARIO DE LA PLATA</t>
  </si>
  <si>
    <t>PUEYRREDON</t>
  </si>
  <si>
    <t>TIRO FEDERAL DE BARADERO</t>
  </si>
  <si>
    <t>ST. BRENDAN´S</t>
  </si>
  <si>
    <t>OLD GERORGIAN</t>
  </si>
  <si>
    <t>ZONA 13</t>
  </si>
  <si>
    <t>ZONA 14</t>
  </si>
  <si>
    <t>ZONA 15</t>
  </si>
  <si>
    <t>ZONA 16</t>
  </si>
  <si>
    <t>ZONAS DE - CLASIFICACION</t>
  </si>
  <si>
    <t>SEDES NIVEL 1. OLIVOS - SAN MARTIN - LICEO NAVAL</t>
  </si>
  <si>
    <t>SEDES NIVEL 2: DAOM</t>
  </si>
  <si>
    <t>ATL DEL ROSARIO</t>
  </si>
  <si>
    <t>En el 2015 se pesentaron todos los equipos</t>
  </si>
  <si>
    <t>UNION DE RUGBY DE BUENOS AIRES - SEVEN DIVISION SUPERIOR - 2016</t>
  </si>
  <si>
    <t>ZONA</t>
  </si>
  <si>
    <t>PUNTOS</t>
  </si>
  <si>
    <t>DIFERENCIA</t>
  </si>
  <si>
    <t>Equipo</t>
  </si>
  <si>
    <t>Resultado</t>
  </si>
  <si>
    <t>Zona "1"</t>
  </si>
  <si>
    <t>Tabla de Posiciones</t>
  </si>
  <si>
    <t>TF</t>
  </si>
  <si>
    <t>TC</t>
  </si>
  <si>
    <t>Dif</t>
  </si>
  <si>
    <t>Zona "2"</t>
  </si>
  <si>
    <t>Zona "3"</t>
  </si>
  <si>
    <t>Zona "4"</t>
  </si>
  <si>
    <t>Zona "5"</t>
  </si>
  <si>
    <t>Zona "6"</t>
  </si>
  <si>
    <t>Zona "7"</t>
  </si>
  <si>
    <t>Zona "8"</t>
  </si>
  <si>
    <t>Tantos</t>
  </si>
  <si>
    <t>Zona "9"</t>
  </si>
  <si>
    <t>Zona "10"</t>
  </si>
  <si>
    <t>Zona "11"</t>
  </si>
  <si>
    <t>Zona "12"</t>
  </si>
  <si>
    <t>Zona "13"</t>
  </si>
  <si>
    <t>Zona "15"</t>
  </si>
  <si>
    <t>Zona "16"</t>
  </si>
  <si>
    <t>PRIMEROS DE ZONA</t>
  </si>
  <si>
    <t>SEGUNDOS DE ZONA</t>
  </si>
  <si>
    <t>Zona "14"</t>
  </si>
  <si>
    <t>MODIFICA LAS ZONAS</t>
  </si>
  <si>
    <t>Hindu</t>
  </si>
  <si>
    <t>U de la Plata</t>
  </si>
  <si>
    <t>Albatros</t>
  </si>
  <si>
    <t>Liceo Naval</t>
  </si>
  <si>
    <t>San Patricio</t>
  </si>
  <si>
    <t>Tigre</t>
  </si>
  <si>
    <t>Pucara</t>
  </si>
  <si>
    <t>Olivos</t>
  </si>
  <si>
    <t>Mercedes</t>
  </si>
  <si>
    <t>Champagnat</t>
  </si>
  <si>
    <t>St. Brendans</t>
  </si>
  <si>
    <t>Newman</t>
  </si>
  <si>
    <t>San Fernando</t>
  </si>
  <si>
    <t>Liceo Militar</t>
  </si>
  <si>
    <t>San Albano</t>
  </si>
  <si>
    <t>Delta</t>
  </si>
  <si>
    <t>Don Bosco</t>
  </si>
  <si>
    <t>Alumni</t>
  </si>
  <si>
    <t>Monte Grande</t>
  </si>
  <si>
    <t>Pueyrredon</t>
  </si>
  <si>
    <t>Banco Nacion</t>
  </si>
  <si>
    <t>San Andres</t>
  </si>
  <si>
    <t>C.U. de Quilmes</t>
  </si>
  <si>
    <t>San Cirano</t>
  </si>
  <si>
    <t>CASA de Padua</t>
  </si>
  <si>
    <t>Atl. del Rosario</t>
  </si>
  <si>
    <t>Lanus</t>
  </si>
  <si>
    <t>San Martin</t>
  </si>
  <si>
    <t>Buenos Aires</t>
  </si>
  <si>
    <t>La Salle</t>
  </si>
  <si>
    <t>San Luis</t>
  </si>
  <si>
    <t>La Plata</t>
  </si>
  <si>
    <t>Manuel Belgrano</t>
  </si>
  <si>
    <t>Belgrano Athl.</t>
  </si>
  <si>
    <t>Centro Naval</t>
  </si>
  <si>
    <t>Regatas B Vista</t>
  </si>
  <si>
    <t>Los Matreros</t>
  </si>
  <si>
    <t>Hurling</t>
  </si>
  <si>
    <t>G y Esgrima</t>
  </si>
  <si>
    <t>Deportiva Francesa</t>
  </si>
  <si>
    <t>Italiano</t>
  </si>
  <si>
    <t>Los Tilos</t>
  </si>
  <si>
    <t>Mariano Moreno</t>
  </si>
  <si>
    <t xml:space="preserve">Lomas Athl. </t>
  </si>
  <si>
    <t>Part. N°</t>
  </si>
  <si>
    <t>Zona</t>
  </si>
  <si>
    <t>Ptos.</t>
  </si>
  <si>
    <t>Horario</t>
  </si>
  <si>
    <t>REFEREE</t>
  </si>
  <si>
    <t>Fecha</t>
  </si>
  <si>
    <t>ZONA 17</t>
  </si>
  <si>
    <t>ZONA 18</t>
  </si>
  <si>
    <t>ZONA 19</t>
  </si>
  <si>
    <t>ZONA 20</t>
  </si>
  <si>
    <t>ZONA 21</t>
  </si>
  <si>
    <t>ZONA 22</t>
  </si>
  <si>
    <t>ZONA 23</t>
  </si>
  <si>
    <t>ZONA 24</t>
  </si>
  <si>
    <t>ZONA 25</t>
  </si>
  <si>
    <t>ZONA 26</t>
  </si>
  <si>
    <t>ZONA 27</t>
  </si>
  <si>
    <t>ZONA 28</t>
  </si>
  <si>
    <t>ZONA 29</t>
  </si>
  <si>
    <t>ZONA 30</t>
  </si>
  <si>
    <t>ZONA 31</t>
  </si>
  <si>
    <t>ZONA 32</t>
  </si>
  <si>
    <t>TERCEROS DE ZONA</t>
  </si>
  <si>
    <t>ZONA 33</t>
  </si>
  <si>
    <t>ZONA 34</t>
  </si>
  <si>
    <t>ZONA 35</t>
  </si>
  <si>
    <t>ZONA 36</t>
  </si>
  <si>
    <t>ZONA 37</t>
  </si>
  <si>
    <t>ZONA 38</t>
  </si>
  <si>
    <t>ZONA 39</t>
  </si>
  <si>
    <t>ZONA 40</t>
  </si>
  <si>
    <t>ZONA 41</t>
  </si>
  <si>
    <t>ZONA 42</t>
  </si>
  <si>
    <t>ZONA 43</t>
  </si>
  <si>
    <t>ZONA 44</t>
  </si>
  <si>
    <t>ZONA 45</t>
  </si>
  <si>
    <t>ZONA 46</t>
  </si>
  <si>
    <t>ZONA 47</t>
  </si>
  <si>
    <t>ZONA 48</t>
  </si>
  <si>
    <t>OCTAVOS DE FINAL</t>
  </si>
  <si>
    <t>CUARTOS DE FINAL ORO</t>
  </si>
  <si>
    <t>SEMFINAL ORO</t>
  </si>
  <si>
    <t>FINAL ORO</t>
  </si>
  <si>
    <t>G1</t>
  </si>
  <si>
    <t>G2</t>
  </si>
  <si>
    <t>G3</t>
  </si>
  <si>
    <t>G4</t>
  </si>
  <si>
    <t>G5</t>
  </si>
  <si>
    <t>G6</t>
  </si>
  <si>
    <t>G7</t>
  </si>
  <si>
    <t>G9</t>
  </si>
  <si>
    <t>G10</t>
  </si>
  <si>
    <t>G11</t>
  </si>
  <si>
    <t>G12</t>
  </si>
  <si>
    <t>G13</t>
  </si>
  <si>
    <t>G14</t>
  </si>
  <si>
    <t>SEMFINAL PLATA</t>
  </si>
  <si>
    <t>FINAL PLATA</t>
  </si>
  <si>
    <t>P9</t>
  </si>
  <si>
    <t>P10</t>
  </si>
  <si>
    <t>P11</t>
  </si>
  <si>
    <t>P12</t>
  </si>
  <si>
    <t>P13</t>
  </si>
  <si>
    <t>P14</t>
  </si>
  <si>
    <t>G15</t>
  </si>
  <si>
    <t>G16</t>
  </si>
  <si>
    <t>CUARTOS DE FINAL BRONCE</t>
  </si>
  <si>
    <t>SEMFINAL BRONCE</t>
  </si>
  <si>
    <t>FINAL BRONCE</t>
  </si>
  <si>
    <t>SEMFINAL ESTIMULO</t>
  </si>
  <si>
    <t>FINAL ESTIMULO</t>
  </si>
  <si>
    <t>P1</t>
  </si>
  <si>
    <t>P2</t>
  </si>
  <si>
    <t>P3</t>
  </si>
  <si>
    <t>P4</t>
  </si>
  <si>
    <t>P5</t>
  </si>
  <si>
    <t>P6</t>
  </si>
  <si>
    <t>P7</t>
  </si>
  <si>
    <t>P8</t>
  </si>
  <si>
    <t>UNION DE RUGBY DE BUENOS AIRES (CIRCUITO - ETAPA FINAL DEL SEVEN DE OLIVOS)</t>
  </si>
  <si>
    <t>G23</t>
  </si>
  <si>
    <t>G24</t>
  </si>
  <si>
    <t>P15</t>
  </si>
  <si>
    <t>P16</t>
  </si>
  <si>
    <t>G21</t>
  </si>
  <si>
    <t>G22</t>
  </si>
  <si>
    <t>G19</t>
  </si>
  <si>
    <t>G20</t>
  </si>
  <si>
    <t>G17</t>
  </si>
  <si>
    <t>G18</t>
  </si>
  <si>
    <t>SOLO CARGAR EL RESULTADO SE CARGA LA TABLA AUTOMATICA</t>
  </si>
  <si>
    <t xml:space="preserve">   SEVEN a SIDE DE DIVISION SUPERIOR - CLUB DAOM 2016</t>
  </si>
  <si>
    <t>UNION DE RUGBY DE BUENOS AIRES (ETAPA FINAL DEL SEVEN DE DAOM)</t>
  </si>
  <si>
    <t>Ciudad de Bs.As.</t>
  </si>
  <si>
    <t>Berazategui</t>
  </si>
  <si>
    <t>Def de Glew</t>
  </si>
  <si>
    <t>San Carlos</t>
  </si>
  <si>
    <t>Los Cedros</t>
  </si>
  <si>
    <t>Ciudad de Campana</t>
  </si>
  <si>
    <t>Daom</t>
  </si>
  <si>
    <t>Argentino</t>
  </si>
  <si>
    <t>TF Baradero</t>
  </si>
  <si>
    <t>Curupayti</t>
  </si>
  <si>
    <t>San Miguel</t>
  </si>
  <si>
    <t>El Retiro</t>
  </si>
  <si>
    <t>San Jose</t>
  </si>
  <si>
    <t>Berisso</t>
  </si>
  <si>
    <t>Arsenal Zarate</t>
  </si>
  <si>
    <t>Los Pinos</t>
  </si>
  <si>
    <t>Atl. San Andres</t>
  </si>
  <si>
    <t>TF San Pedro</t>
  </si>
  <si>
    <t>Atl. y Progreso</t>
  </si>
  <si>
    <t>Floresta</t>
  </si>
  <si>
    <t>Bco Hipotecario</t>
  </si>
  <si>
    <t>Vicente Lopez</t>
  </si>
  <si>
    <t>Las Heras</t>
  </si>
  <si>
    <t>Varela Jr</t>
  </si>
  <si>
    <t>Las Cañas</t>
  </si>
  <si>
    <t>Beromama</t>
  </si>
  <si>
    <t>Areco</t>
  </si>
  <si>
    <t>Vicentinos</t>
  </si>
  <si>
    <t>Soc Hebraica</t>
  </si>
  <si>
    <t>San Marcos</t>
  </si>
  <si>
    <t>G y E de Ituzaingo</t>
  </si>
  <si>
    <t>Porteño</t>
  </si>
  <si>
    <t>Virreyes</t>
  </si>
  <si>
    <t>Obras Sanitarias</t>
  </si>
  <si>
    <t>Ezeiza</t>
  </si>
  <si>
    <t>Lujan</t>
  </si>
  <si>
    <t>Atl. Chascomus</t>
  </si>
  <si>
    <t>Almafuerte</t>
  </si>
  <si>
    <t>Old Georgian</t>
  </si>
  <si>
    <t xml:space="preserve">   SEVEN a SIDE DE M23 - CLUB DAOM 2016</t>
  </si>
  <si>
    <t xml:space="preserve">CLASIFICAN A LAS FINALES DEL SABADO LOS PRIMEROS DE CADA ZONA Y LOS DOS MEJORES SEGUNDOS (6) EQUIPOS QUE JUGARAN EN DOS ZONAS DE 3 EQUIPOS </t>
  </si>
  <si>
    <t>CLASIFCANDO LOS PRIMEROS A LA COPA DE ORO, LOS SEGUNDOS A LA DE PLATA Y LOS TERCEROS A LA DE BRONCE</t>
  </si>
  <si>
    <t>RES</t>
  </si>
  <si>
    <t>Referee</t>
  </si>
  <si>
    <t>GZ1</t>
  </si>
  <si>
    <t>GZ2</t>
  </si>
  <si>
    <t>2Z1</t>
  </si>
  <si>
    <t>2Z2</t>
  </si>
  <si>
    <t>3Z1</t>
  </si>
  <si>
    <t>3Z2</t>
  </si>
  <si>
    <t>ORO</t>
  </si>
  <si>
    <t>PLATA</t>
  </si>
  <si>
    <t>BRONCE</t>
  </si>
  <si>
    <t>a conf</t>
  </si>
  <si>
    <t xml:space="preserve">SOLO </t>
  </si>
  <si>
    <t>LAS TABLAS SE AUTOMATICAS CON LA CARGA EN EL FIXTURE</t>
  </si>
  <si>
    <t xml:space="preserve">   SEVEN a SIDE DE DIVISION SUPERIOR - 24 al 29 de OCTUBRE 2016</t>
  </si>
  <si>
    <t xml:space="preserve">CASI </t>
  </si>
  <si>
    <t>SIC B</t>
  </si>
  <si>
    <t xml:space="preserve">San Martin </t>
  </si>
  <si>
    <t>Atl. del Rosario/Pucara B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</si>
</sst>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d/mmm/yy"/>
    <numFmt numFmtId="181" formatCode="h:mm\ \a\.m\./\p\.m\.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-C0A]dddd\,\ dd&quot; de &quot;mmmm&quot; de &quot;yyyy"/>
    <numFmt numFmtId="187" formatCode="[$-F800]dddd\,\ mmmm\ dd\,\ yyyy"/>
    <numFmt numFmtId="188" formatCode="[$-C0A]dddd\,\ dd&quot; de &quot;mmmm&quot; de &quot;\y\y\y\y"/>
    <numFmt numFmtId="189" formatCode="[$-2C0A]dddd\,\ dd&quot; de &quot;mmmm&quot; de &quot;yyyy"/>
    <numFmt numFmtId="190" formatCode="[$-2C0A]dddd\,\ dd&quot; de &quot;mmmm&quot; de &quot;yyyy;@"/>
    <numFmt numFmtId="191" formatCode="#,##0.00\ &quot;€&quot;;[Red]#,##0.00\ &quot;€&quot;"/>
    <numFmt numFmtId="192" formatCode="mmm\-yyyy"/>
  </numFmts>
  <fonts count="8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color indexed="62"/>
      <name val="Arial"/>
      <family val="2"/>
    </font>
    <font>
      <b/>
      <sz val="18"/>
      <name val="Arial"/>
      <family val="2"/>
    </font>
    <font>
      <b/>
      <i/>
      <u val="single"/>
      <sz val="9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10"/>
      <name val="Arial"/>
      <family val="2"/>
    </font>
    <font>
      <b/>
      <sz val="12"/>
      <color indexed="9"/>
      <name val="Arial"/>
      <family val="2"/>
    </font>
    <font>
      <b/>
      <sz val="14"/>
      <color indexed="10"/>
      <name val="Arial"/>
      <family val="2"/>
    </font>
    <font>
      <b/>
      <sz val="9"/>
      <color indexed="9"/>
      <name val="Arial"/>
      <family val="2"/>
    </font>
    <font>
      <b/>
      <sz val="17"/>
      <color indexed="9"/>
      <name val="Arial"/>
      <family val="2"/>
    </font>
    <font>
      <b/>
      <i/>
      <sz val="36"/>
      <color indexed="9"/>
      <name val="Arial"/>
      <family val="2"/>
    </font>
    <font>
      <b/>
      <sz val="16"/>
      <color indexed="9"/>
      <name val="Arial"/>
      <family val="2"/>
    </font>
    <font>
      <b/>
      <sz val="11"/>
      <color indexed="8"/>
      <name val="Arial"/>
      <family val="0"/>
    </font>
    <font>
      <b/>
      <sz val="12"/>
      <color indexed="9"/>
      <name val="Calibri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1"/>
      <color rgb="FFFF0000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8"/>
      <color rgb="FFFF0000"/>
      <name val="Arial"/>
      <family val="2"/>
    </font>
    <font>
      <b/>
      <sz val="12"/>
      <color theme="0"/>
      <name val="Arial"/>
      <family val="2"/>
    </font>
    <font>
      <b/>
      <sz val="14"/>
      <color rgb="FFFF0000"/>
      <name val="Arial"/>
      <family val="2"/>
    </font>
    <font>
      <b/>
      <sz val="9"/>
      <color theme="0"/>
      <name val="Arial"/>
      <family val="2"/>
    </font>
    <font>
      <b/>
      <i/>
      <sz val="36"/>
      <color theme="0"/>
      <name val="Arial"/>
      <family val="2"/>
    </font>
    <font>
      <b/>
      <sz val="17"/>
      <color theme="0"/>
      <name val="Arial"/>
      <family val="2"/>
    </font>
    <font>
      <b/>
      <sz val="16"/>
      <color theme="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7DF8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FFFF66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>
        <color indexed="63"/>
      </right>
      <top style="medium"/>
      <bottom style="thin"/>
    </border>
    <border>
      <left style="medium"/>
      <right style="thin">
        <color indexed="63"/>
      </right>
      <top style="thin"/>
      <bottom style="thin"/>
    </border>
    <border>
      <left style="medium"/>
      <right style="thin">
        <color indexed="63"/>
      </right>
      <top style="thin"/>
      <bottom style="medium"/>
    </border>
    <border>
      <left style="medium"/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/>
    </border>
    <border>
      <left style="thin">
        <color indexed="63"/>
      </left>
      <right style="thin">
        <color indexed="63"/>
      </right>
      <top style="medium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medium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 style="medium"/>
      <top style="thin"/>
      <bottom style="medium"/>
    </border>
    <border>
      <left style="thin">
        <color indexed="63"/>
      </left>
      <right style="medium"/>
      <top style="thin"/>
      <bottom style="thin"/>
    </border>
    <border>
      <left style="thin">
        <color indexed="63"/>
      </left>
      <right style="medium"/>
      <top>
        <color indexed="63"/>
      </top>
      <bottom style="thin"/>
    </border>
    <border>
      <left style="thin"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7" fillId="21" borderId="5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63" fillId="0" borderId="8" applyNumberFormat="0" applyFill="0" applyAlignment="0" applyProtection="0"/>
    <xf numFmtId="0" fontId="73" fillId="0" borderId="9" applyNumberFormat="0" applyFill="0" applyAlignment="0" applyProtection="0"/>
  </cellStyleXfs>
  <cellXfs count="383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49" fontId="1" fillId="33" borderId="0" xfId="0" applyNumberFormat="1" applyFont="1" applyFill="1" applyAlignment="1">
      <alignment horizontal="center"/>
    </xf>
    <xf numFmtId="49" fontId="1" fillId="34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35" borderId="14" xfId="0" applyFont="1" applyFill="1" applyBorder="1" applyAlignment="1">
      <alignment horizontal="center"/>
    </xf>
    <xf numFmtId="49" fontId="1" fillId="36" borderId="19" xfId="0" applyNumberFormat="1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left"/>
    </xf>
    <xf numFmtId="49" fontId="1" fillId="0" borderId="23" xfId="0" applyNumberFormat="1" applyFont="1" applyBorder="1" applyAlignment="1">
      <alignment horizontal="center"/>
    </xf>
    <xf numFmtId="0" fontId="1" fillId="0" borderId="24" xfId="0" applyFont="1" applyFill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Fill="1" applyBorder="1" applyAlignment="1">
      <alignment/>
    </xf>
    <xf numFmtId="49" fontId="1" fillId="0" borderId="26" xfId="0" applyNumberFormat="1" applyFont="1" applyBorder="1" applyAlignment="1">
      <alignment horizontal="center"/>
    </xf>
    <xf numFmtId="0" fontId="1" fillId="0" borderId="27" xfId="0" applyFont="1" applyFill="1" applyBorder="1" applyAlignment="1">
      <alignment/>
    </xf>
    <xf numFmtId="49" fontId="1" fillId="0" borderId="21" xfId="0" applyNumberFormat="1" applyFont="1" applyBorder="1" applyAlignment="1">
      <alignment horizontal="center"/>
    </xf>
    <xf numFmtId="0" fontId="1" fillId="0" borderId="28" xfId="0" applyFont="1" applyFill="1" applyBorder="1" applyAlignment="1">
      <alignment/>
    </xf>
    <xf numFmtId="49" fontId="1" fillId="0" borderId="29" xfId="0" applyNumberFormat="1" applyFont="1" applyBorder="1" applyAlignment="1">
      <alignment horizontal="center"/>
    </xf>
    <xf numFmtId="0" fontId="74" fillId="0" borderId="22" xfId="0" applyFont="1" applyFill="1" applyBorder="1" applyAlignment="1">
      <alignment/>
    </xf>
    <xf numFmtId="49" fontId="1" fillId="0" borderId="30" xfId="0" applyNumberFormat="1" applyFont="1" applyBorder="1" applyAlignment="1">
      <alignment horizontal="center"/>
    </xf>
    <xf numFmtId="0" fontId="74" fillId="0" borderId="24" xfId="0" applyFont="1" applyFill="1" applyBorder="1" applyAlignment="1">
      <alignment/>
    </xf>
    <xf numFmtId="49" fontId="1" fillId="0" borderId="31" xfId="0" applyNumberFormat="1" applyFont="1" applyBorder="1" applyAlignment="1">
      <alignment horizontal="center"/>
    </xf>
    <xf numFmtId="0" fontId="74" fillId="0" borderId="27" xfId="0" applyFont="1" applyFill="1" applyBorder="1" applyAlignment="1">
      <alignment/>
    </xf>
    <xf numFmtId="49" fontId="1" fillId="0" borderId="32" xfId="0" applyNumberFormat="1" applyFont="1" applyBorder="1" applyAlignment="1">
      <alignment horizontal="center"/>
    </xf>
    <xf numFmtId="0" fontId="1" fillId="0" borderId="33" xfId="0" applyFont="1" applyFill="1" applyBorder="1" applyAlignment="1">
      <alignment/>
    </xf>
    <xf numFmtId="0" fontId="1" fillId="37" borderId="19" xfId="0" applyFont="1" applyFill="1" applyBorder="1" applyAlignment="1" applyProtection="1">
      <alignment horizontal="center"/>
      <protection hidden="1"/>
    </xf>
    <xf numFmtId="0" fontId="1" fillId="37" borderId="34" xfId="0" applyFont="1" applyFill="1" applyBorder="1" applyAlignment="1" applyProtection="1">
      <alignment horizontal="center"/>
      <protection hidden="1"/>
    </xf>
    <xf numFmtId="0" fontId="1" fillId="37" borderId="20" xfId="0" applyFont="1" applyFill="1" applyBorder="1" applyAlignment="1" applyProtection="1">
      <alignment horizontal="center"/>
      <protection hidden="1"/>
    </xf>
    <xf numFmtId="0" fontId="1" fillId="0" borderId="21" xfId="0" applyFont="1" applyFill="1" applyBorder="1" applyAlignment="1" applyProtection="1">
      <alignment horizontal="center"/>
      <protection hidden="1"/>
    </xf>
    <xf numFmtId="0" fontId="1" fillId="0" borderId="35" xfId="0" applyFont="1" applyFill="1" applyBorder="1" applyAlignment="1" applyProtection="1">
      <alignment horizontal="center"/>
      <protection hidden="1"/>
    </xf>
    <xf numFmtId="0" fontId="1" fillId="0" borderId="22" xfId="0" applyFont="1" applyFill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 horizontal="center"/>
      <protection hidden="1"/>
    </xf>
    <xf numFmtId="0" fontId="1" fillId="0" borderId="36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1" fillId="0" borderId="0" xfId="0" applyFont="1" applyAlignment="1">
      <alignment horizontal="left"/>
    </xf>
    <xf numFmtId="0" fontId="75" fillId="0" borderId="24" xfId="0" applyFont="1" applyFill="1" applyBorder="1" applyAlignment="1">
      <alignment/>
    </xf>
    <xf numFmtId="0" fontId="1" fillId="38" borderId="13" xfId="0" applyFont="1" applyFill="1" applyBorder="1" applyAlignment="1">
      <alignment horizontal="center"/>
    </xf>
    <xf numFmtId="0" fontId="1" fillId="37" borderId="37" xfId="0" applyFont="1" applyFill="1" applyBorder="1" applyAlignment="1" applyProtection="1">
      <alignment horizontal="center"/>
      <protection hidden="1"/>
    </xf>
    <xf numFmtId="0" fontId="1" fillId="0" borderId="38" xfId="0" applyFont="1" applyFill="1" applyBorder="1" applyAlignment="1" applyProtection="1">
      <alignment horizontal="center"/>
      <protection hidden="1"/>
    </xf>
    <xf numFmtId="0" fontId="1" fillId="0" borderId="39" xfId="0" applyFont="1" applyBorder="1" applyAlignment="1" applyProtection="1">
      <alignment horizontal="center"/>
      <protection hidden="1"/>
    </xf>
    <xf numFmtId="0" fontId="1" fillId="39" borderId="13" xfId="0" applyFont="1" applyFill="1" applyBorder="1" applyAlignment="1">
      <alignment horizontal="center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40" xfId="0" applyFont="1" applyBorder="1" applyAlignment="1" applyProtection="1">
      <alignment horizontal="center"/>
      <protection hidden="1"/>
    </xf>
    <xf numFmtId="0" fontId="0" fillId="0" borderId="41" xfId="0" applyBorder="1" applyAlignment="1" applyProtection="1">
      <alignment/>
      <protection hidden="1"/>
    </xf>
    <xf numFmtId="0" fontId="1" fillId="0" borderId="15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75" fillId="0" borderId="22" xfId="0" applyFont="1" applyFill="1" applyBorder="1" applyAlignment="1">
      <alignment/>
    </xf>
    <xf numFmtId="49" fontId="74" fillId="35" borderId="31" xfId="0" applyNumberFormat="1" applyFont="1" applyFill="1" applyBorder="1" applyAlignment="1">
      <alignment horizontal="center"/>
    </xf>
    <xf numFmtId="0" fontId="74" fillId="35" borderId="27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53">
      <alignment/>
      <protection/>
    </xf>
    <xf numFmtId="0" fontId="11" fillId="0" borderId="0" xfId="53" applyFont="1" applyAlignment="1">
      <alignment horizontal="center"/>
      <protection/>
    </xf>
    <xf numFmtId="0" fontId="4" fillId="0" borderId="18" xfId="53" applyFont="1" applyBorder="1" applyAlignment="1">
      <alignment horizontal="center" vertical="center"/>
      <protection/>
    </xf>
    <xf numFmtId="0" fontId="2" fillId="0" borderId="10" xfId="53" applyFont="1" applyBorder="1">
      <alignment/>
      <protection/>
    </xf>
    <xf numFmtId="0" fontId="76" fillId="0" borderId="10" xfId="53" applyFont="1" applyBorder="1" applyAlignment="1">
      <alignment horizontal="center"/>
      <protection/>
    </xf>
    <xf numFmtId="0" fontId="76" fillId="13" borderId="10" xfId="53" applyFont="1" applyFill="1" applyBorder="1" applyAlignment="1">
      <alignment horizontal="center"/>
      <protection/>
    </xf>
    <xf numFmtId="0" fontId="15" fillId="0" borderId="39" xfId="53" applyFont="1" applyBorder="1" applyAlignment="1" applyProtection="1">
      <alignment horizontal="left" vertical="center"/>
      <protection hidden="1"/>
    </xf>
    <xf numFmtId="0" fontId="15" fillId="0" borderId="42" xfId="53" applyFont="1" applyBorder="1" applyAlignment="1" applyProtection="1">
      <alignment horizontal="left" vertical="center"/>
      <protection hidden="1"/>
    </xf>
    <xf numFmtId="0" fontId="1" fillId="0" borderId="18" xfId="53" applyNumberFormat="1" applyFont="1" applyBorder="1" applyAlignment="1" applyProtection="1">
      <alignment horizontal="center" vertical="center"/>
      <protection locked="0"/>
    </xf>
    <xf numFmtId="0" fontId="15" fillId="0" borderId="30" xfId="53" applyFont="1" applyBorder="1" applyAlignment="1" applyProtection="1">
      <alignment horizontal="left" vertical="center"/>
      <protection hidden="1"/>
    </xf>
    <xf numFmtId="0" fontId="0" fillId="0" borderId="0" xfId="53" applyBorder="1">
      <alignment/>
      <protection/>
    </xf>
    <xf numFmtId="0" fontId="2" fillId="0" borderId="0" xfId="53" applyFont="1" applyFill="1" applyBorder="1" applyAlignment="1" applyProtection="1">
      <alignment horizontal="center"/>
      <protection hidden="1"/>
    </xf>
    <xf numFmtId="0" fontId="2" fillId="0" borderId="43" xfId="53" applyFont="1" applyFill="1" applyBorder="1" applyAlignment="1" applyProtection="1">
      <alignment horizontal="center"/>
      <protection hidden="1"/>
    </xf>
    <xf numFmtId="0" fontId="0" fillId="0" borderId="44" xfId="53" applyBorder="1" applyAlignment="1" applyProtection="1">
      <alignment horizontal="center"/>
      <protection hidden="1"/>
    </xf>
    <xf numFmtId="0" fontId="1" fillId="37" borderId="45" xfId="53" applyFont="1" applyFill="1" applyBorder="1" applyAlignment="1" applyProtection="1">
      <alignment horizontal="center"/>
      <protection hidden="1"/>
    </xf>
    <xf numFmtId="0" fontId="1" fillId="37" borderId="10" xfId="53" applyFont="1" applyFill="1" applyBorder="1" applyAlignment="1" applyProtection="1">
      <alignment horizontal="center"/>
      <protection hidden="1"/>
    </xf>
    <xf numFmtId="0" fontId="1" fillId="0" borderId="10" xfId="53" applyFont="1" applyFill="1" applyBorder="1" applyAlignment="1" applyProtection="1">
      <alignment horizontal="left"/>
      <protection hidden="1"/>
    </xf>
    <xf numFmtId="0" fontId="3" fillId="40" borderId="10" xfId="53" applyFont="1" applyFill="1" applyBorder="1" applyAlignment="1" applyProtection="1">
      <alignment horizontal="center"/>
      <protection hidden="1"/>
    </xf>
    <xf numFmtId="0" fontId="3" fillId="41" borderId="10" xfId="53" applyFont="1" applyFill="1" applyBorder="1" applyAlignment="1" applyProtection="1">
      <alignment horizontal="center"/>
      <protection hidden="1"/>
    </xf>
    <xf numFmtId="0" fontId="13" fillId="0" borderId="10" xfId="53" applyFont="1" applyFill="1" applyBorder="1" applyAlignment="1" applyProtection="1">
      <alignment horizontal="center"/>
      <protection hidden="1"/>
    </xf>
    <xf numFmtId="0" fontId="13" fillId="0" borderId="10" xfId="53" applyFont="1" applyBorder="1" applyAlignment="1" applyProtection="1">
      <alignment horizontal="center"/>
      <protection hidden="1"/>
    </xf>
    <xf numFmtId="0" fontId="1" fillId="0" borderId="10" xfId="53" applyFont="1" applyBorder="1" applyAlignment="1" applyProtection="1">
      <alignment horizontal="left"/>
      <protection hidden="1"/>
    </xf>
    <xf numFmtId="0" fontId="15" fillId="0" borderId="0" xfId="53" applyFont="1">
      <alignment/>
      <protection/>
    </xf>
    <xf numFmtId="0" fontId="2" fillId="0" borderId="18" xfId="53" applyFont="1" applyBorder="1" applyAlignment="1">
      <alignment horizontal="center" vertical="center"/>
      <protection/>
    </xf>
    <xf numFmtId="0" fontId="13" fillId="0" borderId="13" xfId="53" applyNumberFormat="1" applyFont="1" applyFill="1" applyBorder="1" applyAlignment="1" applyProtection="1">
      <alignment horizontal="center" vertical="center"/>
      <protection locked="0"/>
    </xf>
    <xf numFmtId="0" fontId="13" fillId="0" borderId="13" xfId="53" applyNumberFormat="1" applyFont="1" applyBorder="1" applyAlignment="1" applyProtection="1">
      <alignment horizontal="center" vertical="center"/>
      <protection locked="0"/>
    </xf>
    <xf numFmtId="0" fontId="15" fillId="0" borderId="0" xfId="53" applyFont="1" applyBorder="1">
      <alignment/>
      <protection/>
    </xf>
    <xf numFmtId="0" fontId="13" fillId="0" borderId="46" xfId="53" applyNumberFormat="1" applyFont="1" applyBorder="1" applyAlignment="1" applyProtection="1">
      <alignment horizontal="center" vertical="center"/>
      <protection locked="0"/>
    </xf>
    <xf numFmtId="0" fontId="13" fillId="0" borderId="14" xfId="53" applyNumberFormat="1" applyFont="1" applyBorder="1" applyAlignment="1" applyProtection="1">
      <alignment horizontal="center" vertical="center"/>
      <protection locked="0"/>
    </xf>
    <xf numFmtId="0" fontId="13" fillId="0" borderId="14" xfId="53" applyNumberFormat="1" applyFont="1" applyFill="1" applyBorder="1" applyAlignment="1" applyProtection="1">
      <alignment horizontal="center" vertical="center"/>
      <protection locked="0"/>
    </xf>
    <xf numFmtId="0" fontId="15" fillId="0" borderId="0" xfId="53" applyFont="1" applyBorder="1" applyAlignment="1" applyProtection="1">
      <alignment horizontal="left" vertical="center"/>
      <protection locked="0"/>
    </xf>
    <xf numFmtId="0" fontId="13" fillId="0" borderId="15" xfId="53" applyNumberFormat="1" applyFont="1" applyBorder="1" applyAlignment="1" applyProtection="1">
      <alignment horizontal="center" vertical="center"/>
      <protection locked="0"/>
    </xf>
    <xf numFmtId="0" fontId="13" fillId="0" borderId="15" xfId="53" applyNumberFormat="1" applyFont="1" applyFill="1" applyBorder="1" applyAlignment="1" applyProtection="1">
      <alignment horizontal="center" vertical="center"/>
      <protection locked="0"/>
    </xf>
    <xf numFmtId="0" fontId="2" fillId="37" borderId="34" xfId="53" applyFont="1" applyFill="1" applyBorder="1" applyAlignment="1" applyProtection="1">
      <alignment horizontal="center"/>
      <protection hidden="1"/>
    </xf>
    <xf numFmtId="0" fontId="2" fillId="37" borderId="20" xfId="53" applyFont="1" applyFill="1" applyBorder="1" applyAlignment="1" applyProtection="1">
      <alignment horizontal="center"/>
      <protection hidden="1"/>
    </xf>
    <xf numFmtId="0" fontId="2" fillId="42" borderId="21" xfId="53" applyFont="1" applyFill="1" applyBorder="1" applyAlignment="1" applyProtection="1">
      <alignment horizontal="center"/>
      <protection hidden="1"/>
    </xf>
    <xf numFmtId="0" fontId="2" fillId="42" borderId="35" xfId="53" applyFont="1" applyFill="1" applyBorder="1" applyAlignment="1" applyProtection="1">
      <alignment horizontal="center"/>
      <protection hidden="1"/>
    </xf>
    <xf numFmtId="0" fontId="2" fillId="41" borderId="10" xfId="53" applyFont="1" applyFill="1" applyBorder="1" applyAlignment="1" applyProtection="1">
      <alignment horizontal="center"/>
      <protection hidden="1"/>
    </xf>
    <xf numFmtId="0" fontId="2" fillId="41" borderId="35" xfId="53" applyFont="1" applyFill="1" applyBorder="1" applyAlignment="1" applyProtection="1">
      <alignment horizontal="center"/>
      <protection hidden="1"/>
    </xf>
    <xf numFmtId="0" fontId="16" fillId="0" borderId="22" xfId="53" applyFont="1" applyFill="1" applyBorder="1" applyAlignment="1" applyProtection="1">
      <alignment horizontal="center"/>
      <protection hidden="1"/>
    </xf>
    <xf numFmtId="0" fontId="2" fillId="41" borderId="23" xfId="53" applyFont="1" applyFill="1" applyBorder="1" applyAlignment="1" applyProtection="1">
      <alignment horizontal="center"/>
      <protection hidden="1"/>
    </xf>
    <xf numFmtId="0" fontId="2" fillId="42" borderId="10" xfId="53" applyFont="1" applyFill="1" applyBorder="1" applyAlignment="1" applyProtection="1">
      <alignment horizontal="center"/>
      <protection hidden="1"/>
    </xf>
    <xf numFmtId="0" fontId="16" fillId="43" borderId="24" xfId="53" applyFont="1" applyFill="1" applyBorder="1" applyAlignment="1" applyProtection="1">
      <alignment horizontal="center"/>
      <protection hidden="1"/>
    </xf>
    <xf numFmtId="0" fontId="16" fillId="0" borderId="24" xfId="53" applyFont="1" applyFill="1" applyBorder="1" applyAlignment="1" applyProtection="1">
      <alignment horizontal="center"/>
      <protection hidden="1"/>
    </xf>
    <xf numFmtId="0" fontId="2" fillId="41" borderId="26" xfId="53" applyFont="1" applyFill="1" applyBorder="1" applyAlignment="1" applyProtection="1">
      <alignment horizontal="center"/>
      <protection hidden="1"/>
    </xf>
    <xf numFmtId="0" fontId="2" fillId="41" borderId="36" xfId="53" applyFont="1" applyFill="1" applyBorder="1" applyAlignment="1" applyProtection="1">
      <alignment horizontal="center"/>
      <protection hidden="1"/>
    </xf>
    <xf numFmtId="0" fontId="2" fillId="42" borderId="36" xfId="53" applyFont="1" applyFill="1" applyBorder="1" applyAlignment="1" applyProtection="1">
      <alignment horizontal="center"/>
      <protection hidden="1"/>
    </xf>
    <xf numFmtId="0" fontId="16" fillId="0" borderId="27" xfId="53" applyFont="1" applyFill="1" applyBorder="1" applyAlignment="1" applyProtection="1">
      <alignment horizontal="center"/>
      <protection hidden="1"/>
    </xf>
    <xf numFmtId="0" fontId="18" fillId="44" borderId="45" xfId="53" applyFont="1" applyFill="1" applyBorder="1" applyAlignment="1">
      <alignment horizontal="center" vertical="center"/>
      <protection/>
    </xf>
    <xf numFmtId="0" fontId="1" fillId="0" borderId="0" xfId="53" applyFont="1" applyAlignment="1">
      <alignment horizontal="center" vertical="center"/>
      <protection/>
    </xf>
    <xf numFmtId="0" fontId="0" fillId="0" borderId="0" xfId="53" applyAlignment="1">
      <alignment horizontal="center"/>
      <protection/>
    </xf>
    <xf numFmtId="0" fontId="74" fillId="0" borderId="2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4" fillId="0" borderId="0" xfId="0" applyFont="1" applyFill="1" applyBorder="1" applyAlignment="1">
      <alignment/>
    </xf>
    <xf numFmtId="49" fontId="0" fillId="0" borderId="0" xfId="53" applyNumberFormat="1" applyAlignment="1">
      <alignment horizontal="center"/>
      <protection/>
    </xf>
    <xf numFmtId="0" fontId="0" fillId="0" borderId="0" xfId="53" applyAlignment="1">
      <alignment horizontal="left"/>
      <protection/>
    </xf>
    <xf numFmtId="20" fontId="0" fillId="0" borderId="0" xfId="53" applyNumberFormat="1" applyAlignment="1">
      <alignment horizontal="center"/>
      <protection/>
    </xf>
    <xf numFmtId="49" fontId="11" fillId="0" borderId="47" xfId="53" applyNumberFormat="1" applyFont="1" applyBorder="1" applyAlignment="1">
      <alignment horizontal="center" vertical="center"/>
      <protection/>
    </xf>
    <xf numFmtId="49" fontId="11" fillId="0" borderId="48" xfId="53" applyNumberFormat="1" applyFont="1" applyBorder="1" applyAlignment="1">
      <alignment horizontal="center" vertical="center"/>
      <protection/>
    </xf>
    <xf numFmtId="0" fontId="14" fillId="0" borderId="0" xfId="53" applyFont="1" applyAlignment="1">
      <alignment horizontal="left"/>
      <protection/>
    </xf>
    <xf numFmtId="0" fontId="0" fillId="0" borderId="0" xfId="53" applyFont="1" applyAlignment="1">
      <alignment horizontal="left"/>
      <protection/>
    </xf>
    <xf numFmtId="49" fontId="11" fillId="0" borderId="49" xfId="53" applyNumberFormat="1" applyFont="1" applyBorder="1" applyAlignment="1">
      <alignment horizontal="center" vertical="center"/>
      <protection/>
    </xf>
    <xf numFmtId="49" fontId="11" fillId="0" borderId="50" xfId="53" applyNumberFormat="1" applyFont="1" applyBorder="1" applyAlignment="1">
      <alignment horizontal="center" vertical="center"/>
      <protection/>
    </xf>
    <xf numFmtId="49" fontId="2" fillId="0" borderId="0" xfId="53" applyNumberFormat="1" applyFont="1" applyBorder="1" applyAlignment="1">
      <alignment horizontal="center"/>
      <protection/>
    </xf>
    <xf numFmtId="0" fontId="2" fillId="0" borderId="0" xfId="53" applyFont="1" applyBorder="1" applyAlignment="1">
      <alignment horizontal="center"/>
      <protection/>
    </xf>
    <xf numFmtId="0" fontId="2" fillId="0" borderId="0" xfId="53" applyFont="1" applyBorder="1" applyAlignment="1">
      <alignment horizontal="left"/>
      <protection/>
    </xf>
    <xf numFmtId="0" fontId="19" fillId="0" borderId="0" xfId="53" applyFont="1" applyBorder="1" applyAlignment="1">
      <alignment horizontal="center"/>
      <protection/>
    </xf>
    <xf numFmtId="20" fontId="2" fillId="0" borderId="0" xfId="53" applyNumberFormat="1" applyFont="1" applyBorder="1" applyAlignment="1">
      <alignment horizontal="center"/>
      <protection/>
    </xf>
    <xf numFmtId="20" fontId="19" fillId="0" borderId="0" xfId="53" applyNumberFormat="1" applyFont="1" applyBorder="1" applyAlignment="1">
      <alignment horizontal="center"/>
      <protection/>
    </xf>
    <xf numFmtId="49" fontId="1" fillId="0" borderId="0" xfId="53" applyNumberFormat="1" applyFont="1" applyBorder="1" applyAlignment="1">
      <alignment horizontal="center"/>
      <protection/>
    </xf>
    <xf numFmtId="20" fontId="1" fillId="0" borderId="0" xfId="53" applyNumberFormat="1" applyFont="1" applyBorder="1" applyAlignment="1">
      <alignment horizontal="center"/>
      <protection/>
    </xf>
    <xf numFmtId="49" fontId="11" fillId="35" borderId="48" xfId="53" applyNumberFormat="1" applyFont="1" applyFill="1" applyBorder="1" applyAlignment="1">
      <alignment horizontal="center" vertical="center"/>
      <protection/>
    </xf>
    <xf numFmtId="0" fontId="77" fillId="45" borderId="51" xfId="53" applyFont="1" applyFill="1" applyBorder="1" applyAlignment="1">
      <alignment horizontal="center" vertical="center"/>
      <protection/>
    </xf>
    <xf numFmtId="0" fontId="77" fillId="45" borderId="52" xfId="53" applyFont="1" applyFill="1" applyBorder="1" applyAlignment="1">
      <alignment horizontal="center" vertical="center"/>
      <protection/>
    </xf>
    <xf numFmtId="0" fontId="77" fillId="45" borderId="53" xfId="53" applyFont="1" applyFill="1" applyBorder="1" applyAlignment="1">
      <alignment horizontal="center" vertical="center"/>
      <protection/>
    </xf>
    <xf numFmtId="0" fontId="77" fillId="45" borderId="54" xfId="53" applyFont="1" applyFill="1" applyBorder="1" applyAlignment="1">
      <alignment horizontal="center" vertical="center"/>
      <protection/>
    </xf>
    <xf numFmtId="0" fontId="77" fillId="45" borderId="55" xfId="53" applyFont="1" applyFill="1" applyBorder="1" applyAlignment="1">
      <alignment horizontal="center" vertical="center"/>
      <protection/>
    </xf>
    <xf numFmtId="190" fontId="11" fillId="0" borderId="10" xfId="53" applyNumberFormat="1" applyFont="1" applyBorder="1" applyAlignment="1">
      <alignment horizontal="center" vertical="center"/>
      <protection/>
    </xf>
    <xf numFmtId="190" fontId="11" fillId="0" borderId="10" xfId="53" applyNumberFormat="1" applyFont="1" applyFill="1" applyBorder="1" applyAlignment="1">
      <alignment horizontal="center" vertical="center"/>
      <protection/>
    </xf>
    <xf numFmtId="190" fontId="11" fillId="35" borderId="10" xfId="53" applyNumberFormat="1" applyFont="1" applyFill="1" applyBorder="1" applyAlignment="1">
      <alignment horizontal="center" vertical="center"/>
      <protection/>
    </xf>
    <xf numFmtId="190" fontId="11" fillId="0" borderId="45" xfId="53" applyNumberFormat="1" applyFont="1" applyFill="1" applyBorder="1" applyAlignment="1">
      <alignment horizontal="center" vertical="center"/>
      <protection/>
    </xf>
    <xf numFmtId="190" fontId="11" fillId="35" borderId="45" xfId="53" applyNumberFormat="1" applyFont="1" applyFill="1" applyBorder="1" applyAlignment="1">
      <alignment horizontal="center" vertical="center"/>
      <protection/>
    </xf>
    <xf numFmtId="190" fontId="11" fillId="0" borderId="36" xfId="53" applyNumberFormat="1" applyFont="1" applyBorder="1" applyAlignment="1">
      <alignment horizontal="center" vertical="center"/>
      <protection/>
    </xf>
    <xf numFmtId="190" fontId="11" fillId="0" borderId="36" xfId="53" applyNumberFormat="1" applyFont="1" applyFill="1" applyBorder="1" applyAlignment="1">
      <alignment horizontal="center" vertical="center"/>
      <protection/>
    </xf>
    <xf numFmtId="190" fontId="11" fillId="35" borderId="36" xfId="53" applyNumberFormat="1" applyFont="1" applyFill="1" applyBorder="1" applyAlignment="1">
      <alignment horizontal="center" vertical="center"/>
      <protection/>
    </xf>
    <xf numFmtId="190" fontId="11" fillId="0" borderId="45" xfId="53" applyNumberFormat="1" applyFont="1" applyBorder="1" applyAlignment="1">
      <alignment horizontal="center" vertical="center"/>
      <protection/>
    </xf>
    <xf numFmtId="49" fontId="2" fillId="46" borderId="19" xfId="53" applyNumberFormat="1" applyFont="1" applyFill="1" applyBorder="1" applyAlignment="1">
      <alignment horizontal="center" vertical="center"/>
      <protection/>
    </xf>
    <xf numFmtId="0" fontId="2" fillId="46" borderId="34" xfId="53" applyFont="1" applyFill="1" applyBorder="1" applyAlignment="1">
      <alignment horizontal="center" vertical="center"/>
      <protection/>
    </xf>
    <xf numFmtId="20" fontId="2" fillId="46" borderId="20" xfId="53" applyNumberFormat="1" applyFont="1" applyFill="1" applyBorder="1" applyAlignment="1">
      <alignment horizontal="center" vertical="center"/>
      <protection/>
    </xf>
    <xf numFmtId="0" fontId="2" fillId="46" borderId="37" xfId="53" applyFont="1" applyFill="1" applyBorder="1" applyAlignment="1">
      <alignment horizontal="center" vertical="center"/>
      <protection/>
    </xf>
    <xf numFmtId="0" fontId="78" fillId="47" borderId="34" xfId="53" applyFont="1" applyFill="1" applyBorder="1" applyAlignment="1">
      <alignment horizontal="center" vertical="center"/>
      <protection/>
    </xf>
    <xf numFmtId="0" fontId="79" fillId="48" borderId="13" xfId="0" applyFont="1" applyFill="1" applyBorder="1" applyAlignment="1">
      <alignment horizontal="center"/>
    </xf>
    <xf numFmtId="0" fontId="80" fillId="49" borderId="56" xfId="53" applyFont="1" applyFill="1" applyBorder="1" applyAlignment="1">
      <alignment horizontal="center" vertical="center"/>
      <protection/>
    </xf>
    <xf numFmtId="0" fontId="80" fillId="49" borderId="57" xfId="53" applyFont="1" applyFill="1" applyBorder="1" applyAlignment="1">
      <alignment horizontal="center" vertical="center"/>
      <protection/>
    </xf>
    <xf numFmtId="0" fontId="80" fillId="49" borderId="58" xfId="53" applyFont="1" applyFill="1" applyBorder="1" applyAlignment="1">
      <alignment horizontal="center" vertical="center"/>
      <protection/>
    </xf>
    <xf numFmtId="0" fontId="80" fillId="49" borderId="59" xfId="53" applyFont="1" applyFill="1" applyBorder="1" applyAlignment="1">
      <alignment horizontal="center" vertical="center"/>
      <protection/>
    </xf>
    <xf numFmtId="20" fontId="11" fillId="50" borderId="60" xfId="53" applyNumberFormat="1" applyFont="1" applyFill="1" applyBorder="1" applyAlignment="1">
      <alignment horizontal="center" vertical="center"/>
      <protection/>
    </xf>
    <xf numFmtId="20" fontId="11" fillId="50" borderId="24" xfId="53" applyNumberFormat="1" applyFont="1" applyFill="1" applyBorder="1" applyAlignment="1">
      <alignment horizontal="center" vertical="center"/>
      <protection/>
    </xf>
    <xf numFmtId="20" fontId="11" fillId="50" borderId="27" xfId="53" applyNumberFormat="1" applyFont="1" applyFill="1" applyBorder="1" applyAlignment="1">
      <alignment horizontal="center" vertical="center"/>
      <protection/>
    </xf>
    <xf numFmtId="0" fontId="11" fillId="0" borderId="56" xfId="53" applyFont="1" applyBorder="1" applyAlignment="1">
      <alignment horizontal="left" vertical="center"/>
      <protection/>
    </xf>
    <xf numFmtId="0" fontId="11" fillId="0" borderId="57" xfId="53" applyFont="1" applyBorder="1" applyAlignment="1">
      <alignment horizontal="left" vertical="center"/>
      <protection/>
    </xf>
    <xf numFmtId="0" fontId="11" fillId="0" borderId="57" xfId="53" applyFont="1" applyFill="1" applyBorder="1" applyAlignment="1">
      <alignment horizontal="left" vertical="center"/>
      <protection/>
    </xf>
    <xf numFmtId="0" fontId="11" fillId="35" borderId="57" xfId="53" applyFont="1" applyFill="1" applyBorder="1" applyAlignment="1">
      <alignment horizontal="left" vertical="center"/>
      <protection/>
    </xf>
    <xf numFmtId="0" fontId="11" fillId="0" borderId="58" xfId="53" applyFont="1" applyBorder="1" applyAlignment="1">
      <alignment horizontal="left" vertical="center"/>
      <protection/>
    </xf>
    <xf numFmtId="0" fontId="11" fillId="0" borderId="59" xfId="53" applyFont="1" applyBorder="1" applyAlignment="1">
      <alignment horizontal="left" vertical="center"/>
      <protection/>
    </xf>
    <xf numFmtId="0" fontId="11" fillId="0" borderId="59" xfId="53" applyFont="1" applyFill="1" applyBorder="1" applyAlignment="1">
      <alignment horizontal="left" vertical="center"/>
      <protection/>
    </xf>
    <xf numFmtId="0" fontId="11" fillId="0" borderId="58" xfId="53" applyFont="1" applyFill="1" applyBorder="1" applyAlignment="1">
      <alignment horizontal="left" vertical="center"/>
      <protection/>
    </xf>
    <xf numFmtId="0" fontId="76" fillId="0" borderId="10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53" applyFont="1" applyAlignment="1">
      <alignment horizontal="left"/>
      <protection/>
    </xf>
    <xf numFmtId="49" fontId="1" fillId="0" borderId="21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11" fillId="13" borderId="56" xfId="53" applyFont="1" applyFill="1" applyBorder="1" applyAlignment="1">
      <alignment horizontal="left" vertical="center"/>
      <protection/>
    </xf>
    <xf numFmtId="0" fontId="11" fillId="13" borderId="57" xfId="53" applyFont="1" applyFill="1" applyBorder="1" applyAlignment="1">
      <alignment horizontal="left" vertical="center"/>
      <protection/>
    </xf>
    <xf numFmtId="0" fontId="11" fillId="13" borderId="58" xfId="53" applyFont="1" applyFill="1" applyBorder="1" applyAlignment="1">
      <alignment horizontal="left" vertical="center"/>
      <protection/>
    </xf>
    <xf numFmtId="0" fontId="77" fillId="47" borderId="52" xfId="53" applyFont="1" applyFill="1" applyBorder="1" applyAlignment="1">
      <alignment horizontal="center" vertical="center"/>
      <protection/>
    </xf>
    <xf numFmtId="0" fontId="77" fillId="47" borderId="55" xfId="53" applyFont="1" applyFill="1" applyBorder="1" applyAlignment="1">
      <alignment horizontal="center" vertical="center"/>
      <protection/>
    </xf>
    <xf numFmtId="0" fontId="77" fillId="47" borderId="51" xfId="53" applyFont="1" applyFill="1" applyBorder="1" applyAlignment="1">
      <alignment horizontal="center" vertical="center"/>
      <protection/>
    </xf>
    <xf numFmtId="49" fontId="77" fillId="47" borderId="48" xfId="53" applyNumberFormat="1" applyFont="1" applyFill="1" applyBorder="1" applyAlignment="1">
      <alignment horizontal="center" vertical="center"/>
      <protection/>
    </xf>
    <xf numFmtId="49" fontId="77" fillId="47" borderId="49" xfId="53" applyNumberFormat="1" applyFont="1" applyFill="1" applyBorder="1" applyAlignment="1">
      <alignment horizontal="center" vertical="center"/>
      <protection/>
    </xf>
    <xf numFmtId="49" fontId="77" fillId="47" borderId="50" xfId="53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81" fillId="47" borderId="18" xfId="0" applyFont="1" applyFill="1" applyBorder="1" applyAlignment="1">
      <alignment horizontal="center" vertical="center"/>
    </xf>
    <xf numFmtId="0" fontId="82" fillId="38" borderId="45" xfId="0" applyFont="1" applyFill="1" applyBorder="1" applyAlignment="1">
      <alignment/>
    </xf>
    <xf numFmtId="0" fontId="1" fillId="51" borderId="45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5" xfId="0" applyFont="1" applyBorder="1" applyAlignment="1">
      <alignment horizontal="left" vertical="center"/>
    </xf>
    <xf numFmtId="0" fontId="11" fillId="0" borderId="22" xfId="0" applyFont="1" applyFill="1" applyBorder="1" applyAlignment="1">
      <alignment horizontal="left"/>
    </xf>
    <xf numFmtId="0" fontId="11" fillId="0" borderId="24" xfId="0" applyFont="1" applyFill="1" applyBorder="1" applyAlignment="1">
      <alignment horizontal="left"/>
    </xf>
    <xf numFmtId="0" fontId="1" fillId="0" borderId="44" xfId="0" applyFont="1" applyBorder="1" applyAlignment="1">
      <alignment horizontal="left" vertical="center"/>
    </xf>
    <xf numFmtId="0" fontId="79" fillId="45" borderId="45" xfId="0" applyFont="1" applyFill="1" applyBorder="1" applyAlignment="1">
      <alignment horizontal="center" vertical="center"/>
    </xf>
    <xf numFmtId="0" fontId="20" fillId="36" borderId="20" xfId="0" applyFont="1" applyFill="1" applyBorder="1" applyAlignment="1">
      <alignment horizontal="center"/>
    </xf>
    <xf numFmtId="0" fontId="81" fillId="48" borderId="13" xfId="0" applyFont="1" applyFill="1" applyBorder="1" applyAlignment="1">
      <alignment horizontal="center"/>
    </xf>
    <xf numFmtId="187" fontId="1" fillId="0" borderId="45" xfId="0" applyNumberFormat="1" applyFont="1" applyBorder="1" applyAlignment="1">
      <alignment horizontal="center" vertical="center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61" xfId="0" applyFont="1" applyBorder="1" applyAlignment="1" applyProtection="1">
      <alignment horizontal="center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35" borderId="39" xfId="0" applyFont="1" applyFill="1" applyBorder="1" applyAlignment="1" applyProtection="1">
      <alignment horizontal="center" vertical="center"/>
      <protection hidden="1"/>
    </xf>
    <xf numFmtId="0" fontId="3" fillId="35" borderId="61" xfId="0" applyFont="1" applyFill="1" applyBorder="1" applyAlignment="1" applyProtection="1">
      <alignment horizontal="center" vertical="center"/>
      <protection hidden="1"/>
    </xf>
    <xf numFmtId="0" fontId="3" fillId="35" borderId="62" xfId="0" applyFont="1" applyFill="1" applyBorder="1" applyAlignment="1" applyProtection="1">
      <alignment horizontal="center" vertical="center"/>
      <protection hidden="1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/>
      <protection hidden="1"/>
    </xf>
    <xf numFmtId="0" fontId="79" fillId="52" borderId="63" xfId="0" applyFont="1" applyFill="1" applyBorder="1" applyAlignment="1" applyProtection="1">
      <alignment horizontal="center"/>
      <protection hidden="1"/>
    </xf>
    <xf numFmtId="0" fontId="79" fillId="52" borderId="64" xfId="0" applyFont="1" applyFill="1" applyBorder="1" applyAlignment="1" applyProtection="1">
      <alignment horizontal="center"/>
      <protection hidden="1"/>
    </xf>
    <xf numFmtId="0" fontId="79" fillId="52" borderId="65" xfId="0" applyFont="1" applyFill="1" applyBorder="1" applyAlignment="1" applyProtection="1">
      <alignment horizontal="center"/>
      <protection hidden="1"/>
    </xf>
    <xf numFmtId="0" fontId="1" fillId="37" borderId="63" xfId="0" applyFont="1" applyFill="1" applyBorder="1" applyAlignment="1" applyProtection="1">
      <alignment horizontal="center"/>
      <protection hidden="1"/>
    </xf>
    <xf numFmtId="0" fontId="1" fillId="37" borderId="64" xfId="0" applyFont="1" applyFill="1" applyBorder="1" applyAlignment="1" applyProtection="1">
      <alignment horizontal="center"/>
      <protection hidden="1"/>
    </xf>
    <xf numFmtId="0" fontId="1" fillId="37" borderId="65" xfId="0" applyFont="1" applyFill="1" applyBorder="1" applyAlignment="1" applyProtection="1">
      <alignment horizontal="center"/>
      <protection hidden="1"/>
    </xf>
    <xf numFmtId="0" fontId="8" fillId="0" borderId="64" xfId="0" applyFont="1" applyFill="1" applyBorder="1" applyAlignment="1" applyProtection="1">
      <alignment horizontal="center"/>
      <protection hidden="1"/>
    </xf>
    <xf numFmtId="0" fontId="78" fillId="52" borderId="63" xfId="0" applyFont="1" applyFill="1" applyBorder="1" applyAlignment="1" applyProtection="1">
      <alignment horizontal="center"/>
      <protection hidden="1"/>
    </xf>
    <xf numFmtId="0" fontId="78" fillId="52" borderId="64" xfId="0" applyFont="1" applyFill="1" applyBorder="1" applyAlignment="1" applyProtection="1">
      <alignment horizontal="center"/>
      <protection hidden="1"/>
    </xf>
    <xf numFmtId="0" fontId="78" fillId="52" borderId="65" xfId="0" applyFont="1" applyFill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 vertical="center"/>
      <protection hidden="1"/>
    </xf>
    <xf numFmtId="0" fontId="3" fillId="0" borderId="66" xfId="0" applyFont="1" applyBorder="1" applyAlignment="1" applyProtection="1">
      <alignment horizontal="center" vertical="center"/>
      <protection hidden="1"/>
    </xf>
    <xf numFmtId="0" fontId="3" fillId="0" borderId="67" xfId="0" applyFont="1" applyBorder="1" applyAlignment="1" applyProtection="1">
      <alignment horizontal="center" vertical="center"/>
      <protection hidden="1"/>
    </xf>
    <xf numFmtId="0" fontId="78" fillId="47" borderId="63" xfId="0" applyFont="1" applyFill="1" applyBorder="1" applyAlignment="1">
      <alignment horizontal="left"/>
    </xf>
    <xf numFmtId="0" fontId="78" fillId="47" borderId="64" xfId="0" applyFont="1" applyFill="1" applyBorder="1" applyAlignment="1">
      <alignment horizontal="left"/>
    </xf>
    <xf numFmtId="0" fontId="78" fillId="47" borderId="65" xfId="0" applyFont="1" applyFill="1" applyBorder="1" applyAlignment="1">
      <alignment horizontal="left"/>
    </xf>
    <xf numFmtId="0" fontId="78" fillId="45" borderId="63" xfId="0" applyFont="1" applyFill="1" applyBorder="1" applyAlignment="1">
      <alignment horizontal="left"/>
    </xf>
    <xf numFmtId="0" fontId="78" fillId="45" borderId="64" xfId="0" applyFont="1" applyFill="1" applyBorder="1" applyAlignment="1">
      <alignment horizontal="left"/>
    </xf>
    <xf numFmtId="0" fontId="78" fillId="45" borderId="65" xfId="0" applyFont="1" applyFill="1" applyBorder="1" applyAlignment="1">
      <alignment horizontal="left"/>
    </xf>
    <xf numFmtId="0" fontId="77" fillId="47" borderId="63" xfId="0" applyFont="1" applyFill="1" applyBorder="1" applyAlignment="1">
      <alignment horizontal="center" vertical="center"/>
    </xf>
    <xf numFmtId="0" fontId="77" fillId="47" borderId="64" xfId="0" applyFont="1" applyFill="1" applyBorder="1" applyAlignment="1">
      <alignment horizontal="center" vertical="center"/>
    </xf>
    <xf numFmtId="0" fontId="77" fillId="47" borderId="65" xfId="0" applyFont="1" applyFill="1" applyBorder="1" applyAlignment="1">
      <alignment horizontal="center" vertical="center"/>
    </xf>
    <xf numFmtId="0" fontId="77" fillId="45" borderId="63" xfId="0" applyFont="1" applyFill="1" applyBorder="1" applyAlignment="1">
      <alignment horizontal="center" vertical="center"/>
    </xf>
    <xf numFmtId="0" fontId="77" fillId="45" borderId="64" xfId="0" applyFont="1" applyFill="1" applyBorder="1" applyAlignment="1">
      <alignment horizontal="center" vertical="center"/>
    </xf>
    <xf numFmtId="0" fontId="77" fillId="45" borderId="65" xfId="0" applyFont="1" applyFill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61" xfId="0" applyBorder="1" applyAlignment="1">
      <alignment/>
    </xf>
    <xf numFmtId="0" fontId="0" fillId="0" borderId="42" xfId="0" applyBorder="1" applyAlignment="1">
      <alignment/>
    </xf>
    <xf numFmtId="0" fontId="0" fillId="0" borderId="31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11" fillId="0" borderId="63" xfId="0" applyFont="1" applyBorder="1" applyAlignment="1">
      <alignment horizontal="left"/>
    </xf>
    <xf numFmtId="0" fontId="11" fillId="0" borderId="65" xfId="0" applyFont="1" applyBorder="1" applyAlignment="1">
      <alignment horizontal="left"/>
    </xf>
    <xf numFmtId="0" fontId="2" fillId="0" borderId="29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20" fontId="19" fillId="0" borderId="49" xfId="53" applyNumberFormat="1" applyFont="1" applyBorder="1" applyAlignment="1">
      <alignment horizontal="center"/>
      <protection/>
    </xf>
    <xf numFmtId="20" fontId="19" fillId="0" borderId="72" xfId="53" applyNumberFormat="1" applyFont="1" applyBorder="1" applyAlignment="1">
      <alignment horizontal="center"/>
      <protection/>
    </xf>
    <xf numFmtId="20" fontId="19" fillId="0" borderId="48" xfId="53" applyNumberFormat="1" applyFont="1" applyBorder="1" applyAlignment="1">
      <alignment horizontal="center"/>
      <protection/>
    </xf>
    <xf numFmtId="20" fontId="19" fillId="0" borderId="73" xfId="53" applyNumberFormat="1" applyFont="1" applyBorder="1" applyAlignment="1">
      <alignment horizontal="center"/>
      <protection/>
    </xf>
    <xf numFmtId="20" fontId="19" fillId="0" borderId="49" xfId="53" applyNumberFormat="1" applyFont="1" applyFill="1" applyBorder="1" applyAlignment="1">
      <alignment horizontal="center"/>
      <protection/>
    </xf>
    <xf numFmtId="20" fontId="19" fillId="0" borderId="72" xfId="53" applyNumberFormat="1" applyFont="1" applyFill="1" applyBorder="1" applyAlignment="1">
      <alignment horizontal="center"/>
      <protection/>
    </xf>
    <xf numFmtId="20" fontId="19" fillId="0" borderId="50" xfId="53" applyNumberFormat="1" applyFont="1" applyBorder="1" applyAlignment="1">
      <alignment horizontal="center"/>
      <protection/>
    </xf>
    <xf numFmtId="20" fontId="19" fillId="0" borderId="74" xfId="53" applyNumberFormat="1" applyFont="1" applyBorder="1" applyAlignment="1">
      <alignment horizontal="center"/>
      <protection/>
    </xf>
    <xf numFmtId="20" fontId="19" fillId="0" borderId="48" xfId="53" applyNumberFormat="1" applyFont="1" applyFill="1" applyBorder="1" applyAlignment="1">
      <alignment horizontal="center"/>
      <protection/>
    </xf>
    <xf numFmtId="20" fontId="19" fillId="0" borderId="73" xfId="53" applyNumberFormat="1" applyFont="1" applyFill="1" applyBorder="1" applyAlignment="1">
      <alignment horizontal="center"/>
      <protection/>
    </xf>
    <xf numFmtId="20" fontId="19" fillId="0" borderId="50" xfId="53" applyNumberFormat="1" applyFont="1" applyFill="1" applyBorder="1" applyAlignment="1">
      <alignment horizontal="center"/>
      <protection/>
    </xf>
    <xf numFmtId="20" fontId="19" fillId="0" borderId="74" xfId="53" applyNumberFormat="1" applyFont="1" applyFill="1" applyBorder="1" applyAlignment="1">
      <alignment horizontal="center"/>
      <protection/>
    </xf>
    <xf numFmtId="20" fontId="2" fillId="37" borderId="63" xfId="53" applyNumberFormat="1" applyFont="1" applyFill="1" applyBorder="1" applyAlignment="1">
      <alignment horizontal="center" vertical="center"/>
      <protection/>
    </xf>
    <xf numFmtId="20" fontId="2" fillId="37" borderId="65" xfId="53" applyNumberFormat="1" applyFont="1" applyFill="1" applyBorder="1" applyAlignment="1">
      <alignment horizontal="center" vertical="center"/>
      <protection/>
    </xf>
    <xf numFmtId="20" fontId="19" fillId="0" borderId="47" xfId="53" applyNumberFormat="1" applyFont="1" applyBorder="1" applyAlignment="1">
      <alignment horizontal="center"/>
      <protection/>
    </xf>
    <xf numFmtId="20" fontId="19" fillId="0" borderId="75" xfId="53" applyNumberFormat="1" applyFont="1" applyBorder="1" applyAlignment="1">
      <alignment horizontal="center"/>
      <protection/>
    </xf>
    <xf numFmtId="0" fontId="83" fillId="47" borderId="63" xfId="53" applyFont="1" applyFill="1" applyBorder="1" applyAlignment="1">
      <alignment horizontal="center"/>
      <protection/>
    </xf>
    <xf numFmtId="0" fontId="83" fillId="47" borderId="64" xfId="53" applyFont="1" applyFill="1" applyBorder="1" applyAlignment="1">
      <alignment horizontal="center"/>
      <protection/>
    </xf>
    <xf numFmtId="0" fontId="83" fillId="47" borderId="65" xfId="53" applyFont="1" applyFill="1" applyBorder="1" applyAlignment="1">
      <alignment horizontal="center"/>
      <protection/>
    </xf>
    <xf numFmtId="0" fontId="3" fillId="37" borderId="63" xfId="53" applyFont="1" applyFill="1" applyBorder="1" applyAlignment="1" applyProtection="1">
      <alignment horizontal="center"/>
      <protection hidden="1"/>
    </xf>
    <xf numFmtId="0" fontId="3" fillId="37" borderId="64" xfId="53" applyFont="1" applyFill="1" applyBorder="1" applyAlignment="1" applyProtection="1">
      <alignment horizontal="center"/>
      <protection hidden="1"/>
    </xf>
    <xf numFmtId="0" fontId="3" fillId="37" borderId="65" xfId="53" applyFont="1" applyFill="1" applyBorder="1" applyAlignment="1" applyProtection="1">
      <alignment horizontal="center"/>
      <protection hidden="1"/>
    </xf>
    <xf numFmtId="0" fontId="1" fillId="0" borderId="39" xfId="53" applyFont="1" applyBorder="1" applyAlignment="1" applyProtection="1">
      <alignment horizontal="center"/>
      <protection hidden="1"/>
    </xf>
    <xf numFmtId="0" fontId="1" fillId="0" borderId="62" xfId="53" applyFont="1" applyBorder="1" applyAlignment="1" applyProtection="1">
      <alignment horizontal="center"/>
      <protection hidden="1"/>
    </xf>
    <xf numFmtId="0" fontId="2" fillId="53" borderId="63" xfId="53" applyFont="1" applyFill="1" applyBorder="1" applyAlignment="1">
      <alignment horizontal="center" vertical="center"/>
      <protection/>
    </xf>
    <xf numFmtId="0" fontId="2" fillId="53" borderId="64" xfId="53" applyFont="1" applyFill="1" applyBorder="1" applyAlignment="1">
      <alignment horizontal="center" vertical="center"/>
      <protection/>
    </xf>
    <xf numFmtId="0" fontId="2" fillId="53" borderId="65" xfId="53" applyFont="1" applyFill="1" applyBorder="1" applyAlignment="1">
      <alignment horizontal="center" vertical="center"/>
      <protection/>
    </xf>
    <xf numFmtId="0" fontId="11" fillId="37" borderId="10" xfId="53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 applyProtection="1">
      <alignment horizontal="left" vertical="center"/>
      <protection locked="0"/>
    </xf>
    <xf numFmtId="0" fontId="15" fillId="0" borderId="76" xfId="53" applyFont="1" applyBorder="1" applyAlignment="1" applyProtection="1">
      <alignment horizontal="left" vertical="center"/>
      <protection hidden="1"/>
    </xf>
    <xf numFmtId="0" fontId="15" fillId="0" borderId="77" xfId="53" applyFont="1" applyBorder="1" applyAlignment="1" applyProtection="1">
      <alignment horizontal="left" vertical="center"/>
      <protection hidden="1"/>
    </xf>
    <xf numFmtId="0" fontId="15" fillId="0" borderId="32" xfId="53" applyFont="1" applyBorder="1" applyAlignment="1" applyProtection="1">
      <alignment horizontal="left" vertical="center"/>
      <protection hidden="1"/>
    </xf>
    <xf numFmtId="0" fontId="2" fillId="37" borderId="63" xfId="53" applyFont="1" applyFill="1" applyBorder="1" applyAlignment="1" applyProtection="1">
      <alignment horizontal="center" vertical="center"/>
      <protection hidden="1"/>
    </xf>
    <xf numFmtId="0" fontId="2" fillId="37" borderId="65" xfId="53" applyFont="1" applyFill="1" applyBorder="1" applyAlignment="1" applyProtection="1">
      <alignment horizontal="center" vertical="center"/>
      <protection hidden="1"/>
    </xf>
    <xf numFmtId="0" fontId="12" fillId="0" borderId="39" xfId="53" applyFont="1" applyFill="1" applyBorder="1" applyAlignment="1" applyProtection="1">
      <alignment horizontal="left" vertical="center"/>
      <protection locked="0"/>
    </xf>
    <xf numFmtId="0" fontId="12" fillId="0" borderId="62" xfId="53" applyFont="1" applyFill="1" applyBorder="1" applyAlignment="1" applyProtection="1">
      <alignment horizontal="left" vertical="center"/>
      <protection locked="0"/>
    </xf>
    <xf numFmtId="0" fontId="17" fillId="0" borderId="0" xfId="53" applyFont="1" applyAlignment="1">
      <alignment horizontal="center"/>
      <protection/>
    </xf>
    <xf numFmtId="0" fontId="15" fillId="0" borderId="39" xfId="53" applyFont="1" applyBorder="1" applyAlignment="1" applyProtection="1">
      <alignment horizontal="left" vertical="center"/>
      <protection hidden="1"/>
    </xf>
    <xf numFmtId="0" fontId="15" fillId="0" borderId="42" xfId="53" applyFont="1" applyBorder="1" applyAlignment="1" applyProtection="1">
      <alignment horizontal="left" vertical="center"/>
      <protection hidden="1"/>
    </xf>
    <xf numFmtId="0" fontId="15" fillId="0" borderId="30" xfId="53" applyFont="1" applyBorder="1" applyAlignment="1" applyProtection="1">
      <alignment horizontal="left" vertical="center"/>
      <protection hidden="1"/>
    </xf>
    <xf numFmtId="0" fontId="20" fillId="44" borderId="78" xfId="0" applyFont="1" applyFill="1" applyBorder="1" applyAlignment="1">
      <alignment horizontal="center" vertical="center"/>
    </xf>
    <xf numFmtId="0" fontId="20" fillId="44" borderId="45" xfId="0" applyFont="1" applyFill="1" applyBorder="1" applyAlignment="1">
      <alignment horizontal="center" vertical="center"/>
    </xf>
    <xf numFmtId="0" fontId="84" fillId="48" borderId="63" xfId="0" applyFont="1" applyFill="1" applyBorder="1" applyAlignment="1">
      <alignment horizontal="center" vertical="center"/>
    </xf>
    <xf numFmtId="0" fontId="84" fillId="48" borderId="64" xfId="0" applyFont="1" applyFill="1" applyBorder="1" applyAlignment="1">
      <alignment horizontal="center" vertical="center"/>
    </xf>
    <xf numFmtId="0" fontId="84" fillId="48" borderId="65" xfId="0" applyFont="1" applyFill="1" applyBorder="1" applyAlignment="1">
      <alignment horizontal="center" vertical="center"/>
    </xf>
    <xf numFmtId="0" fontId="85" fillId="47" borderId="63" xfId="0" applyFont="1" applyFill="1" applyBorder="1" applyAlignment="1">
      <alignment horizontal="center" vertical="center"/>
    </xf>
    <xf numFmtId="0" fontId="85" fillId="47" borderId="64" xfId="0" applyFont="1" applyFill="1" applyBorder="1" applyAlignment="1">
      <alignment horizontal="center" vertical="center"/>
    </xf>
    <xf numFmtId="0" fontId="85" fillId="47" borderId="65" xfId="0" applyFont="1" applyFill="1" applyBorder="1" applyAlignment="1">
      <alignment horizontal="center" vertical="center"/>
    </xf>
    <xf numFmtId="0" fontId="17" fillId="54" borderId="63" xfId="0" applyFont="1" applyFill="1" applyBorder="1" applyAlignment="1">
      <alignment horizontal="center" vertical="center"/>
    </xf>
    <xf numFmtId="0" fontId="17" fillId="54" borderId="64" xfId="0" applyFont="1" applyFill="1" applyBorder="1" applyAlignment="1">
      <alignment horizontal="center" vertical="center"/>
    </xf>
    <xf numFmtId="0" fontId="17" fillId="54" borderId="65" xfId="0" applyFont="1" applyFill="1" applyBorder="1" applyAlignment="1">
      <alignment horizontal="center" vertical="center"/>
    </xf>
    <xf numFmtId="0" fontId="24" fillId="13" borderId="63" xfId="0" applyFont="1" applyFill="1" applyBorder="1" applyAlignment="1">
      <alignment horizontal="center" vertical="center"/>
    </xf>
    <xf numFmtId="0" fontId="24" fillId="13" borderId="64" xfId="0" applyFont="1" applyFill="1" applyBorder="1" applyAlignment="1">
      <alignment horizontal="center" vertical="center"/>
    </xf>
    <xf numFmtId="0" fontId="24" fillId="13" borderId="65" xfId="0" applyFont="1" applyFill="1" applyBorder="1" applyAlignment="1">
      <alignment horizontal="center" vertical="center"/>
    </xf>
    <xf numFmtId="0" fontId="17" fillId="55" borderId="63" xfId="0" applyFont="1" applyFill="1" applyBorder="1" applyAlignment="1">
      <alignment horizontal="center" vertical="center"/>
    </xf>
    <xf numFmtId="0" fontId="17" fillId="55" borderId="64" xfId="0" applyFont="1" applyFill="1" applyBorder="1" applyAlignment="1">
      <alignment horizontal="center" vertical="center"/>
    </xf>
    <xf numFmtId="0" fontId="17" fillId="55" borderId="65" xfId="0" applyFont="1" applyFill="1" applyBorder="1" applyAlignment="1">
      <alignment horizontal="center" vertical="center"/>
    </xf>
    <xf numFmtId="0" fontId="2" fillId="0" borderId="37" xfId="53" applyFont="1" applyBorder="1" applyAlignment="1" applyProtection="1">
      <alignment horizontal="center"/>
      <protection hidden="1"/>
    </xf>
    <xf numFmtId="0" fontId="2" fillId="0" borderId="79" xfId="53" applyFont="1" applyBorder="1" applyAlignment="1" applyProtection="1">
      <alignment horizontal="center"/>
      <protection hidden="1"/>
    </xf>
    <xf numFmtId="0" fontId="2" fillId="0" borderId="29" xfId="53" applyFont="1" applyBorder="1" applyAlignment="1" applyProtection="1">
      <alignment horizontal="left"/>
      <protection hidden="1"/>
    </xf>
    <xf numFmtId="0" fontId="2" fillId="0" borderId="60" xfId="53" applyFont="1" applyBorder="1" applyAlignment="1" applyProtection="1">
      <alignment horizontal="left"/>
      <protection hidden="1"/>
    </xf>
    <xf numFmtId="0" fontId="2" fillId="0" borderId="30" xfId="53" applyFont="1" applyBorder="1" applyAlignment="1" applyProtection="1">
      <alignment horizontal="left"/>
      <protection hidden="1"/>
    </xf>
    <xf numFmtId="0" fontId="2" fillId="0" borderId="42" xfId="53" applyFont="1" applyBorder="1" applyAlignment="1" applyProtection="1">
      <alignment horizontal="left"/>
      <protection hidden="1"/>
    </xf>
    <xf numFmtId="0" fontId="2" fillId="0" borderId="31" xfId="53" applyFont="1" applyBorder="1" applyAlignment="1" applyProtection="1">
      <alignment horizontal="left"/>
      <protection hidden="1"/>
    </xf>
    <xf numFmtId="0" fontId="2" fillId="0" borderId="71" xfId="53" applyFont="1" applyBorder="1" applyAlignment="1" applyProtection="1">
      <alignment horizontal="left"/>
      <protection hidden="1"/>
    </xf>
    <xf numFmtId="0" fontId="2" fillId="0" borderId="63" xfId="53" applyFont="1" applyBorder="1" applyAlignment="1" applyProtection="1">
      <alignment horizontal="center"/>
      <protection hidden="1"/>
    </xf>
    <xf numFmtId="0" fontId="78" fillId="47" borderId="63" xfId="53" applyFont="1" applyFill="1" applyBorder="1" applyAlignment="1">
      <alignment horizontal="center" vertical="center"/>
      <protection/>
    </xf>
    <xf numFmtId="0" fontId="78" fillId="47" borderId="64" xfId="53" applyFont="1" applyFill="1" applyBorder="1" applyAlignment="1">
      <alignment horizontal="center" vertical="center"/>
      <protection/>
    </xf>
    <xf numFmtId="0" fontId="78" fillId="47" borderId="65" xfId="53" applyFont="1" applyFill="1" applyBorder="1" applyAlignment="1">
      <alignment horizontal="center" vertical="center"/>
      <protection/>
    </xf>
    <xf numFmtId="0" fontId="2" fillId="0" borderId="31" xfId="53" applyFont="1" applyBorder="1" applyAlignment="1" applyProtection="1">
      <alignment horizontal="left" vertical="top"/>
      <protection locked="0"/>
    </xf>
    <xf numFmtId="0" fontId="2" fillId="0" borderId="71" xfId="53" applyFont="1" applyBorder="1" applyAlignment="1" applyProtection="1">
      <alignment horizontal="left" vertical="top"/>
      <protection locked="0"/>
    </xf>
    <xf numFmtId="0" fontId="2" fillId="0" borderId="30" xfId="53" applyFont="1" applyBorder="1" applyAlignment="1" applyProtection="1">
      <alignment vertical="center"/>
      <protection hidden="1"/>
    </xf>
    <xf numFmtId="0" fontId="2" fillId="0" borderId="42" xfId="53" applyFont="1" applyBorder="1" applyAlignment="1" applyProtection="1">
      <alignment vertical="center"/>
      <protection hidden="1"/>
    </xf>
    <xf numFmtId="0" fontId="2" fillId="0" borderId="31" xfId="53" applyFont="1" applyBorder="1" applyAlignment="1" applyProtection="1">
      <alignment vertical="center"/>
      <protection hidden="1"/>
    </xf>
    <xf numFmtId="0" fontId="2" fillId="0" borderId="71" xfId="53" applyFont="1" applyBorder="1" applyAlignment="1" applyProtection="1">
      <alignment vertical="center"/>
      <protection hidden="1"/>
    </xf>
    <xf numFmtId="0" fontId="2" fillId="0" borderId="30" xfId="53" applyFont="1" applyBorder="1" applyAlignment="1" applyProtection="1">
      <alignment horizontal="left" vertical="top"/>
      <protection locked="0"/>
    </xf>
    <xf numFmtId="0" fontId="2" fillId="0" borderId="42" xfId="53" applyFont="1" applyBorder="1" applyAlignment="1" applyProtection="1">
      <alignment horizontal="left" vertical="top"/>
      <protection locked="0"/>
    </xf>
    <xf numFmtId="0" fontId="77" fillId="47" borderId="10" xfId="53" applyFont="1" applyFill="1" applyBorder="1" applyAlignment="1">
      <alignment horizontal="center" vertical="center"/>
      <protection/>
    </xf>
    <xf numFmtId="0" fontId="2" fillId="0" borderId="29" xfId="53" applyFont="1" applyBorder="1" applyAlignment="1" applyProtection="1">
      <alignment vertical="center"/>
      <protection hidden="1"/>
    </xf>
    <xf numFmtId="0" fontId="2" fillId="0" borderId="60" xfId="53" applyFont="1" applyBorder="1" applyAlignment="1" applyProtection="1">
      <alignment vertical="center"/>
      <protection hidden="1"/>
    </xf>
    <xf numFmtId="0" fontId="2" fillId="0" borderId="29" xfId="53" applyFont="1" applyBorder="1" applyAlignment="1" applyProtection="1">
      <alignment horizontal="left" vertical="top"/>
      <protection locked="0"/>
    </xf>
    <xf numFmtId="0" fontId="2" fillId="0" borderId="60" xfId="53" applyFont="1" applyBorder="1" applyAlignment="1" applyProtection="1">
      <alignment horizontal="left" vertical="top"/>
      <protection locked="0"/>
    </xf>
    <xf numFmtId="0" fontId="2" fillId="0" borderId="32" xfId="53" applyFont="1" applyBorder="1" applyAlignment="1" applyProtection="1">
      <alignment vertical="center"/>
      <protection hidden="1"/>
    </xf>
    <xf numFmtId="0" fontId="2" fillId="0" borderId="77" xfId="53" applyFont="1" applyBorder="1" applyAlignment="1" applyProtection="1">
      <alignment vertical="center"/>
      <protection hidden="1"/>
    </xf>
    <xf numFmtId="0" fontId="20" fillId="13" borderId="63" xfId="0" applyFont="1" applyFill="1" applyBorder="1" applyAlignment="1">
      <alignment horizontal="center" vertical="center"/>
    </xf>
    <xf numFmtId="0" fontId="20" fillId="13" borderId="64" xfId="0" applyFont="1" applyFill="1" applyBorder="1" applyAlignment="1">
      <alignment horizontal="center" vertical="center"/>
    </xf>
    <xf numFmtId="0" fontId="20" fillId="13" borderId="65" xfId="0" applyFont="1" applyFill="1" applyBorder="1" applyAlignment="1">
      <alignment horizontal="center" vertical="center"/>
    </xf>
    <xf numFmtId="0" fontId="86" fillId="47" borderId="63" xfId="0" applyFont="1" applyFill="1" applyBorder="1" applyAlignment="1">
      <alignment horizontal="center" vertical="center"/>
    </xf>
    <xf numFmtId="0" fontId="86" fillId="47" borderId="64" xfId="0" applyFont="1" applyFill="1" applyBorder="1" applyAlignment="1">
      <alignment horizontal="center" vertical="center"/>
    </xf>
    <xf numFmtId="0" fontId="86" fillId="47" borderId="65" xfId="0" applyFont="1" applyFill="1" applyBorder="1" applyAlignment="1">
      <alignment horizontal="center" vertical="center"/>
    </xf>
    <xf numFmtId="0" fontId="20" fillId="55" borderId="63" xfId="0" applyFont="1" applyFill="1" applyBorder="1" applyAlignment="1">
      <alignment horizontal="center" vertical="center"/>
    </xf>
    <xf numFmtId="0" fontId="20" fillId="55" borderId="64" xfId="0" applyFont="1" applyFill="1" applyBorder="1" applyAlignment="1">
      <alignment horizontal="center" vertical="center"/>
    </xf>
    <xf numFmtId="0" fontId="20" fillId="55" borderId="65" xfId="0" applyFont="1" applyFill="1" applyBorder="1" applyAlignment="1">
      <alignment horizontal="center" vertical="center"/>
    </xf>
    <xf numFmtId="0" fontId="20" fillId="54" borderId="63" xfId="0" applyFont="1" applyFill="1" applyBorder="1" applyAlignment="1">
      <alignment horizontal="center" vertical="center"/>
    </xf>
    <xf numFmtId="0" fontId="20" fillId="54" borderId="64" xfId="0" applyFont="1" applyFill="1" applyBorder="1" applyAlignment="1">
      <alignment horizontal="center" vertical="center"/>
    </xf>
    <xf numFmtId="0" fontId="20" fillId="54" borderId="65" xfId="0" applyFont="1" applyFill="1" applyBorder="1" applyAlignment="1">
      <alignment horizontal="center" vertical="center"/>
    </xf>
    <xf numFmtId="0" fontId="1" fillId="44" borderId="24" xfId="0" applyFont="1" applyFill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3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85725</xdr:rowOff>
    </xdr:from>
    <xdr:to>
      <xdr:col>4</xdr:col>
      <xdr:colOff>790575</xdr:colOff>
      <xdr:row>1</xdr:row>
      <xdr:rowOff>114300</xdr:rowOff>
    </xdr:to>
    <xdr:sp>
      <xdr:nvSpPr>
        <xdr:cNvPr id="1" name="WordArt 1"/>
        <xdr:cNvSpPr>
          <a:spLocks/>
        </xdr:cNvSpPr>
      </xdr:nvSpPr>
      <xdr:spPr>
        <a:xfrm>
          <a:off x="838200" y="85725"/>
          <a:ext cx="3295650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 Black"/>
              <a:cs typeface="Arial Black"/>
            </a:rPr>
            <a:t>Unión de Rugby de Buenos Aires</a:t>
          </a:r>
        </a:p>
      </xdr:txBody>
    </xdr:sp>
    <xdr:clientData/>
  </xdr:twoCellAnchor>
  <xdr:twoCellAnchor>
    <xdr:from>
      <xdr:col>1</xdr:col>
      <xdr:colOff>371475</xdr:colOff>
      <xdr:row>1</xdr:row>
      <xdr:rowOff>152400</xdr:rowOff>
    </xdr:from>
    <xdr:to>
      <xdr:col>4</xdr:col>
      <xdr:colOff>742950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85825" y="314325"/>
          <a:ext cx="3200400" cy="2095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RANKING FINAL DEL SEVEN 2015</a:t>
          </a:r>
        </a:p>
      </xdr:txBody>
    </xdr:sp>
    <xdr:clientData/>
  </xdr:twoCellAnchor>
  <xdr:twoCellAnchor>
    <xdr:from>
      <xdr:col>14</xdr:col>
      <xdr:colOff>142875</xdr:colOff>
      <xdr:row>0</xdr:row>
      <xdr:rowOff>38100</xdr:rowOff>
    </xdr:from>
    <xdr:to>
      <xdr:col>29</xdr:col>
      <xdr:colOff>123825</xdr:colOff>
      <xdr:row>1</xdr:row>
      <xdr:rowOff>66675</xdr:rowOff>
    </xdr:to>
    <xdr:sp>
      <xdr:nvSpPr>
        <xdr:cNvPr id="3" name="WordArt 3"/>
        <xdr:cNvSpPr>
          <a:spLocks/>
        </xdr:cNvSpPr>
      </xdr:nvSpPr>
      <xdr:spPr>
        <a:xfrm>
          <a:off x="7524750" y="38100"/>
          <a:ext cx="4124325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 Black"/>
              <a:cs typeface="Arial Black"/>
            </a:rPr>
            <a:t>Unión de Rugby de Buenos Aires</a:t>
          </a:r>
        </a:p>
      </xdr:txBody>
    </xdr:sp>
    <xdr:clientData/>
  </xdr:twoCellAnchor>
  <xdr:twoCellAnchor>
    <xdr:from>
      <xdr:col>13</xdr:col>
      <xdr:colOff>133350</xdr:colOff>
      <xdr:row>1</xdr:row>
      <xdr:rowOff>123825</xdr:rowOff>
    </xdr:from>
    <xdr:to>
      <xdr:col>30</xdr:col>
      <xdr:colOff>47625</xdr:colOff>
      <xdr:row>2</xdr:row>
      <xdr:rowOff>152400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296150" y="285750"/>
          <a:ext cx="4591050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XXI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SEVEN a SIDE DE DIVISIÓN SUPERIOR 2016</a:t>
          </a:r>
        </a:p>
      </xdr:txBody>
    </xdr:sp>
    <xdr:clientData/>
  </xdr:twoCellAnchor>
  <xdr:twoCellAnchor>
    <xdr:from>
      <xdr:col>6</xdr:col>
      <xdr:colOff>85725</xdr:colOff>
      <xdr:row>13</xdr:row>
      <xdr:rowOff>0</xdr:rowOff>
    </xdr:from>
    <xdr:to>
      <xdr:col>21</xdr:col>
      <xdr:colOff>228600</xdr:colOff>
      <xdr:row>24</xdr:row>
      <xdr:rowOff>133350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5572125" y="2105025"/>
          <a:ext cx="3905250" cy="2019300"/>
        </a:xfrm>
        <a:prstGeom prst="rect">
          <a:avLst/>
        </a:prstGeom>
        <a:solidFill>
          <a:srgbClr val="C0504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SE JUEGA EN 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TRES SEMANAS EN 3 SEDES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CLASIFICACION: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EN CADA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SEDE JUEGAN LAS 16 ZONAS EN 4 DIAS (LUNES, MARTES, MIERCOLES Y JUEVES)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LOS 16 PRIMEROS PASAN A JUGAR LA FINAL DE LA SEDE EL DIA SABADO 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DE CADA SEDE LOS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16 PRIMEROS JUEGAN LAS FINALES EN LOS CUALES SUMAN PUNTOS PARA EL CIRCUITO. 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LOS 12 MEJOR RANKEADOS PASAN A JUGAR LA FINAL URBA.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LOS ULTIMOS 4 DEL RANKING FINAL 2016 DESCENDERAN A LA ZONA DE CLASIFICACION 2017</a:t>
          </a:r>
        </a:p>
      </xdr:txBody>
    </xdr:sp>
    <xdr:clientData/>
  </xdr:twoCellAnchor>
  <xdr:twoCellAnchor>
    <xdr:from>
      <xdr:col>6</xdr:col>
      <xdr:colOff>85725</xdr:colOff>
      <xdr:row>24</xdr:row>
      <xdr:rowOff>142875</xdr:rowOff>
    </xdr:from>
    <xdr:to>
      <xdr:col>21</xdr:col>
      <xdr:colOff>238125</xdr:colOff>
      <xdr:row>30</xdr:row>
      <xdr:rowOff>161925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5572125" y="4133850"/>
          <a:ext cx="3914775" cy="1047750"/>
        </a:xfrm>
        <a:prstGeom prst="rect">
          <a:avLst/>
        </a:prstGeom>
        <a:solidFill>
          <a:srgbClr val="C0504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LOS 12 MEJOR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RANKEADOS JUGARAN LAS FINALES URBA EN 4 ZONAS DE 3. PASANDO LOS PRIMEROS A LA COPA DE ORO - LOS SEGUNDOS A LA DE PLATA y LOS TERCEROS A LA DE BRONCE.</a:t>
          </a:r>
        </a:p>
      </xdr:txBody>
    </xdr:sp>
    <xdr:clientData/>
  </xdr:twoCellAnchor>
  <xdr:twoCellAnchor>
    <xdr:from>
      <xdr:col>22</xdr:col>
      <xdr:colOff>95250</xdr:colOff>
      <xdr:row>12</xdr:row>
      <xdr:rowOff>161925</xdr:rowOff>
    </xdr:from>
    <xdr:to>
      <xdr:col>35</xdr:col>
      <xdr:colOff>276225</xdr:colOff>
      <xdr:row>24</xdr:row>
      <xdr:rowOff>133350</xdr:rowOff>
    </xdr:to>
    <xdr:sp>
      <xdr:nvSpPr>
        <xdr:cNvPr id="7" name="7 CuadroTexto"/>
        <xdr:cNvSpPr txBox="1">
          <a:spLocks noChangeArrowheads="1"/>
        </xdr:cNvSpPr>
      </xdr:nvSpPr>
      <xdr:spPr>
        <a:xfrm>
          <a:off x="9620250" y="2095500"/>
          <a:ext cx="4067175" cy="2028825"/>
        </a:xfrm>
        <a:prstGeom prst="rect">
          <a:avLst/>
        </a:prstGeom>
        <a:solidFill>
          <a:srgbClr val="C0504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UNA SEDE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UNICA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CLASIFICACION: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JUEGAN LAS 13 ZONAS EN 4 DIAS (LUNES, MARTES, MIERCOLES Y JUEVES)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LOS 13 PRIMEROS y LOS TRES MEJORES SEGUNDOS PASAN A JUGAR LA FINAL DE LA SEDE EL DIA SABADO</a:t>
          </a:r>
        </a:p>
      </xdr:txBody>
    </xdr:sp>
    <xdr:clientData/>
  </xdr:twoCellAnchor>
  <xdr:twoCellAnchor>
    <xdr:from>
      <xdr:col>22</xdr:col>
      <xdr:colOff>95250</xdr:colOff>
      <xdr:row>24</xdr:row>
      <xdr:rowOff>152400</xdr:rowOff>
    </xdr:from>
    <xdr:to>
      <xdr:col>35</xdr:col>
      <xdr:colOff>276225</xdr:colOff>
      <xdr:row>30</xdr:row>
      <xdr:rowOff>161925</xdr:rowOff>
    </xdr:to>
    <xdr:sp>
      <xdr:nvSpPr>
        <xdr:cNvPr id="8" name="8 CuadroTexto"/>
        <xdr:cNvSpPr txBox="1">
          <a:spLocks noChangeArrowheads="1"/>
        </xdr:cNvSpPr>
      </xdr:nvSpPr>
      <xdr:spPr>
        <a:xfrm>
          <a:off x="9620250" y="4143375"/>
          <a:ext cx="4067175" cy="1038225"/>
        </a:xfrm>
        <a:prstGeom prst="rect">
          <a:avLst/>
        </a:prstGeom>
        <a:solidFill>
          <a:srgbClr val="C0504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LOS 12 MEJOR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RANKEADOS JUGARAN LAS FINALES URBA EN 4 ZONAS DE 3. 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LOS PRIMEROS 4 JUGARAN POR LA SEMIFINAL Y FINAL y ASCENDERAN A LA ZONA CAMPEONATO 2017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0</xdr:row>
      <xdr:rowOff>85725</xdr:rowOff>
    </xdr:from>
    <xdr:to>
      <xdr:col>10</xdr:col>
      <xdr:colOff>419100</xdr:colOff>
      <xdr:row>3</xdr:row>
      <xdr:rowOff>28575</xdr:rowOff>
    </xdr:to>
    <xdr:sp>
      <xdr:nvSpPr>
        <xdr:cNvPr id="1" name="WordArt 1"/>
        <xdr:cNvSpPr>
          <a:spLocks/>
        </xdr:cNvSpPr>
      </xdr:nvSpPr>
      <xdr:spPr>
        <a:xfrm>
          <a:off x="704850" y="85725"/>
          <a:ext cx="62484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 Black"/>
              <a:cs typeface="Arial Black"/>
            </a:rPr>
            <a:t>Unión de Rugby de Buenos Aires</a:t>
          </a:r>
        </a:p>
      </xdr:txBody>
    </xdr:sp>
    <xdr:clientData/>
  </xdr:twoCellAnchor>
  <xdr:twoCellAnchor>
    <xdr:from>
      <xdr:col>2</xdr:col>
      <xdr:colOff>161925</xdr:colOff>
      <xdr:row>3</xdr:row>
      <xdr:rowOff>104775</xdr:rowOff>
    </xdr:from>
    <xdr:to>
      <xdr:col>9</xdr:col>
      <xdr:colOff>276225</xdr:colOff>
      <xdr:row>5</xdr:row>
      <xdr:rowOff>28575</xdr:rowOff>
    </xdr:to>
    <xdr:sp>
      <xdr:nvSpPr>
        <xdr:cNvPr id="2" name="WordArt 1"/>
        <xdr:cNvSpPr>
          <a:spLocks/>
        </xdr:cNvSpPr>
      </xdr:nvSpPr>
      <xdr:spPr>
        <a:xfrm>
          <a:off x="1457325" y="590550"/>
          <a:ext cx="4714875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ZONA CLASIFICACION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5</xdr:row>
      <xdr:rowOff>190500</xdr:rowOff>
    </xdr:from>
    <xdr:to>
      <xdr:col>3</xdr:col>
      <xdr:colOff>238125</xdr:colOff>
      <xdr:row>10</xdr:row>
      <xdr:rowOff>104775</xdr:rowOff>
    </xdr:to>
    <xdr:sp>
      <xdr:nvSpPr>
        <xdr:cNvPr id="1" name="1 Cerrar llave"/>
        <xdr:cNvSpPr>
          <a:spLocks/>
        </xdr:cNvSpPr>
      </xdr:nvSpPr>
      <xdr:spPr>
        <a:xfrm>
          <a:off x="3038475" y="1533525"/>
          <a:ext cx="161925" cy="1247775"/>
        </a:xfrm>
        <a:prstGeom prst="rightBrac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13</xdr:row>
      <xdr:rowOff>190500</xdr:rowOff>
    </xdr:from>
    <xdr:to>
      <xdr:col>3</xdr:col>
      <xdr:colOff>238125</xdr:colOff>
      <xdr:row>18</xdr:row>
      <xdr:rowOff>104775</xdr:rowOff>
    </xdr:to>
    <xdr:sp>
      <xdr:nvSpPr>
        <xdr:cNvPr id="2" name="2 Cerrar llave"/>
        <xdr:cNvSpPr>
          <a:spLocks/>
        </xdr:cNvSpPr>
      </xdr:nvSpPr>
      <xdr:spPr>
        <a:xfrm>
          <a:off x="3038475" y="3667125"/>
          <a:ext cx="161925" cy="1247775"/>
        </a:xfrm>
        <a:prstGeom prst="rightBrac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21</xdr:row>
      <xdr:rowOff>190500</xdr:rowOff>
    </xdr:from>
    <xdr:to>
      <xdr:col>3</xdr:col>
      <xdr:colOff>238125</xdr:colOff>
      <xdr:row>26</xdr:row>
      <xdr:rowOff>104775</xdr:rowOff>
    </xdr:to>
    <xdr:sp>
      <xdr:nvSpPr>
        <xdr:cNvPr id="3" name="3 Cerrar llave"/>
        <xdr:cNvSpPr>
          <a:spLocks/>
        </xdr:cNvSpPr>
      </xdr:nvSpPr>
      <xdr:spPr>
        <a:xfrm>
          <a:off x="3038475" y="5800725"/>
          <a:ext cx="161925" cy="1247775"/>
        </a:xfrm>
        <a:prstGeom prst="rightBrac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29</xdr:row>
      <xdr:rowOff>190500</xdr:rowOff>
    </xdr:from>
    <xdr:to>
      <xdr:col>3</xdr:col>
      <xdr:colOff>238125</xdr:colOff>
      <xdr:row>34</xdr:row>
      <xdr:rowOff>104775</xdr:rowOff>
    </xdr:to>
    <xdr:sp>
      <xdr:nvSpPr>
        <xdr:cNvPr id="4" name="4 Cerrar llave"/>
        <xdr:cNvSpPr>
          <a:spLocks/>
        </xdr:cNvSpPr>
      </xdr:nvSpPr>
      <xdr:spPr>
        <a:xfrm>
          <a:off x="3038475" y="7934325"/>
          <a:ext cx="161925" cy="1247775"/>
        </a:xfrm>
        <a:prstGeom prst="rightBrac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8</xdr:row>
      <xdr:rowOff>38100</xdr:rowOff>
    </xdr:from>
    <xdr:to>
      <xdr:col>7</xdr:col>
      <xdr:colOff>295275</xdr:colOff>
      <xdr:row>15</xdr:row>
      <xdr:rowOff>238125</xdr:rowOff>
    </xdr:to>
    <xdr:sp>
      <xdr:nvSpPr>
        <xdr:cNvPr id="5" name="5 Cerrar llave"/>
        <xdr:cNvSpPr>
          <a:spLocks/>
        </xdr:cNvSpPr>
      </xdr:nvSpPr>
      <xdr:spPr>
        <a:xfrm>
          <a:off x="6562725" y="2181225"/>
          <a:ext cx="161925" cy="2066925"/>
        </a:xfrm>
        <a:prstGeom prst="rightBrac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24</xdr:row>
      <xdr:rowOff>38100</xdr:rowOff>
    </xdr:from>
    <xdr:to>
      <xdr:col>7</xdr:col>
      <xdr:colOff>295275</xdr:colOff>
      <xdr:row>31</xdr:row>
      <xdr:rowOff>238125</xdr:rowOff>
    </xdr:to>
    <xdr:sp>
      <xdr:nvSpPr>
        <xdr:cNvPr id="6" name="6 Cerrar llave"/>
        <xdr:cNvSpPr>
          <a:spLocks/>
        </xdr:cNvSpPr>
      </xdr:nvSpPr>
      <xdr:spPr>
        <a:xfrm>
          <a:off x="6562725" y="6448425"/>
          <a:ext cx="161925" cy="2066925"/>
        </a:xfrm>
        <a:prstGeom prst="rightBrac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11</xdr:row>
      <xdr:rowOff>257175</xdr:rowOff>
    </xdr:from>
    <xdr:to>
      <xdr:col>11</xdr:col>
      <xdr:colOff>238125</xdr:colOff>
      <xdr:row>27</xdr:row>
      <xdr:rowOff>247650</xdr:rowOff>
    </xdr:to>
    <xdr:sp>
      <xdr:nvSpPr>
        <xdr:cNvPr id="7" name="7 Cerrar llave"/>
        <xdr:cNvSpPr>
          <a:spLocks/>
        </xdr:cNvSpPr>
      </xdr:nvSpPr>
      <xdr:spPr>
        <a:xfrm>
          <a:off x="9744075" y="3200400"/>
          <a:ext cx="161925" cy="4257675"/>
        </a:xfrm>
        <a:prstGeom prst="rightBrac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76200</xdr:colOff>
      <xdr:row>11</xdr:row>
      <xdr:rowOff>257175</xdr:rowOff>
    </xdr:from>
    <xdr:to>
      <xdr:col>19</xdr:col>
      <xdr:colOff>238125</xdr:colOff>
      <xdr:row>27</xdr:row>
      <xdr:rowOff>247650</xdr:rowOff>
    </xdr:to>
    <xdr:sp>
      <xdr:nvSpPr>
        <xdr:cNvPr id="8" name="8 Cerrar llave"/>
        <xdr:cNvSpPr>
          <a:spLocks/>
        </xdr:cNvSpPr>
      </xdr:nvSpPr>
      <xdr:spPr>
        <a:xfrm>
          <a:off x="17021175" y="3200400"/>
          <a:ext cx="161925" cy="4257675"/>
        </a:xfrm>
        <a:prstGeom prst="rightBrac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40</xdr:row>
      <xdr:rowOff>38100</xdr:rowOff>
    </xdr:from>
    <xdr:to>
      <xdr:col>7</xdr:col>
      <xdr:colOff>295275</xdr:colOff>
      <xdr:row>47</xdr:row>
      <xdr:rowOff>238125</xdr:rowOff>
    </xdr:to>
    <xdr:sp>
      <xdr:nvSpPr>
        <xdr:cNvPr id="9" name="9 Cerrar llave"/>
        <xdr:cNvSpPr>
          <a:spLocks/>
        </xdr:cNvSpPr>
      </xdr:nvSpPr>
      <xdr:spPr>
        <a:xfrm>
          <a:off x="6562725" y="10410825"/>
          <a:ext cx="161925" cy="2066925"/>
        </a:xfrm>
        <a:prstGeom prst="rightBrac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56</xdr:row>
      <xdr:rowOff>38100</xdr:rowOff>
    </xdr:from>
    <xdr:to>
      <xdr:col>7</xdr:col>
      <xdr:colOff>295275</xdr:colOff>
      <xdr:row>63</xdr:row>
      <xdr:rowOff>238125</xdr:rowOff>
    </xdr:to>
    <xdr:sp>
      <xdr:nvSpPr>
        <xdr:cNvPr id="10" name="10 Cerrar llave"/>
        <xdr:cNvSpPr>
          <a:spLocks/>
        </xdr:cNvSpPr>
      </xdr:nvSpPr>
      <xdr:spPr>
        <a:xfrm>
          <a:off x="6562725" y="14678025"/>
          <a:ext cx="161925" cy="2066925"/>
        </a:xfrm>
        <a:prstGeom prst="rightBrac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43</xdr:row>
      <xdr:rowOff>257175</xdr:rowOff>
    </xdr:from>
    <xdr:to>
      <xdr:col>11</xdr:col>
      <xdr:colOff>238125</xdr:colOff>
      <xdr:row>59</xdr:row>
      <xdr:rowOff>247650</xdr:rowOff>
    </xdr:to>
    <xdr:sp>
      <xdr:nvSpPr>
        <xdr:cNvPr id="11" name="11 Cerrar llave"/>
        <xdr:cNvSpPr>
          <a:spLocks/>
        </xdr:cNvSpPr>
      </xdr:nvSpPr>
      <xdr:spPr>
        <a:xfrm>
          <a:off x="9744075" y="11430000"/>
          <a:ext cx="161925" cy="4257675"/>
        </a:xfrm>
        <a:prstGeom prst="rightBrac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76200</xdr:colOff>
      <xdr:row>43</xdr:row>
      <xdr:rowOff>257175</xdr:rowOff>
    </xdr:from>
    <xdr:to>
      <xdr:col>19</xdr:col>
      <xdr:colOff>238125</xdr:colOff>
      <xdr:row>59</xdr:row>
      <xdr:rowOff>247650</xdr:rowOff>
    </xdr:to>
    <xdr:sp>
      <xdr:nvSpPr>
        <xdr:cNvPr id="12" name="12 Cerrar llave"/>
        <xdr:cNvSpPr>
          <a:spLocks/>
        </xdr:cNvSpPr>
      </xdr:nvSpPr>
      <xdr:spPr>
        <a:xfrm>
          <a:off x="17021175" y="11430000"/>
          <a:ext cx="161925" cy="4257675"/>
        </a:xfrm>
        <a:prstGeom prst="rightBrac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85725</xdr:rowOff>
    </xdr:from>
    <xdr:to>
      <xdr:col>4</xdr:col>
      <xdr:colOff>1714500</xdr:colOff>
      <xdr:row>2</xdr:row>
      <xdr:rowOff>114300</xdr:rowOff>
    </xdr:to>
    <xdr:sp>
      <xdr:nvSpPr>
        <xdr:cNvPr id="1" name="WordArt 1"/>
        <xdr:cNvSpPr>
          <a:spLocks/>
        </xdr:cNvSpPr>
      </xdr:nvSpPr>
      <xdr:spPr>
        <a:xfrm>
          <a:off x="276225" y="85725"/>
          <a:ext cx="478155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 Black"/>
              <a:cs typeface="Arial Black"/>
            </a:rPr>
            <a:t>Unión de Rugby de Buenos Aires - Club DAOM</a:t>
          </a:r>
        </a:p>
      </xdr:txBody>
    </xdr:sp>
    <xdr:clientData/>
  </xdr:twoCellAnchor>
  <xdr:twoCellAnchor>
    <xdr:from>
      <xdr:col>6</xdr:col>
      <xdr:colOff>0</xdr:colOff>
      <xdr:row>3</xdr:row>
      <xdr:rowOff>123825</xdr:rowOff>
    </xdr:from>
    <xdr:to>
      <xdr:col>6</xdr:col>
      <xdr:colOff>0</xdr:colOff>
      <xdr:row>4</xdr:row>
      <xdr:rowOff>152400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5562600" y="619125"/>
          <a:ext cx="0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XXI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SEVEN a SIDE DE DIVISIÓN SUPERIOR 2016</a:t>
          </a:r>
        </a:p>
      </xdr:txBody>
    </xdr:sp>
    <xdr:clientData/>
  </xdr:twoCellAnchor>
  <xdr:twoCellAnchor>
    <xdr:from>
      <xdr:col>0</xdr:col>
      <xdr:colOff>142875</xdr:colOff>
      <xdr:row>3</xdr:row>
      <xdr:rowOff>19050</xdr:rowOff>
    </xdr:from>
    <xdr:to>
      <xdr:col>5</xdr:col>
      <xdr:colOff>38100</xdr:colOff>
      <xdr:row>4</xdr:row>
      <xdr:rowOff>104775</xdr:rowOff>
    </xdr:to>
    <xdr:sp>
      <xdr:nvSpPr>
        <xdr:cNvPr id="3" name="WordArt 1"/>
        <xdr:cNvSpPr>
          <a:spLocks/>
        </xdr:cNvSpPr>
      </xdr:nvSpPr>
      <xdr:spPr>
        <a:xfrm>
          <a:off x="142875" y="514350"/>
          <a:ext cx="5229225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2060"/>
              </a:solidFill>
              <a:latin typeface="Arial Black"/>
              <a:cs typeface="Arial Black"/>
            </a:rPr>
            <a:t>SEVEN DE MENORES DE 23 AÑOS - URBA 2016</a:t>
          </a:r>
        </a:p>
      </xdr:txBody>
    </xdr:sp>
    <xdr:clientData/>
  </xdr:twoCellAnchor>
  <xdr:twoCellAnchor>
    <xdr:from>
      <xdr:col>6</xdr:col>
      <xdr:colOff>1714500</xdr:colOff>
      <xdr:row>0</xdr:row>
      <xdr:rowOff>123825</xdr:rowOff>
    </xdr:from>
    <xdr:to>
      <xdr:col>8</xdr:col>
      <xdr:colOff>85725</xdr:colOff>
      <xdr:row>2</xdr:row>
      <xdr:rowOff>47625</xdr:rowOff>
    </xdr:to>
    <xdr:sp>
      <xdr:nvSpPr>
        <xdr:cNvPr id="4" name="WordArt 1"/>
        <xdr:cNvSpPr>
          <a:spLocks/>
        </xdr:cNvSpPr>
      </xdr:nvSpPr>
      <xdr:spPr>
        <a:xfrm>
          <a:off x="7277100" y="123825"/>
          <a:ext cx="2466975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2060"/>
              </a:solidFill>
              <a:latin typeface="Arial Black"/>
              <a:cs typeface="Arial Black"/>
            </a:rPr>
            <a:t>ZONA UNICA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0</xdr:row>
      <xdr:rowOff>85725</xdr:rowOff>
    </xdr:from>
    <xdr:to>
      <xdr:col>10</xdr:col>
      <xdr:colOff>419100</xdr:colOff>
      <xdr:row>3</xdr:row>
      <xdr:rowOff>28575</xdr:rowOff>
    </xdr:to>
    <xdr:sp>
      <xdr:nvSpPr>
        <xdr:cNvPr id="1" name="WordArt 1"/>
        <xdr:cNvSpPr>
          <a:spLocks/>
        </xdr:cNvSpPr>
      </xdr:nvSpPr>
      <xdr:spPr>
        <a:xfrm>
          <a:off x="704850" y="85725"/>
          <a:ext cx="62484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 Black"/>
              <a:cs typeface="Arial Black"/>
            </a:rPr>
            <a:t>Unión de Rugby de Buenos Aires</a:t>
          </a:r>
        </a:p>
      </xdr:txBody>
    </xdr:sp>
    <xdr:clientData/>
  </xdr:twoCellAnchor>
  <xdr:twoCellAnchor>
    <xdr:from>
      <xdr:col>2</xdr:col>
      <xdr:colOff>161925</xdr:colOff>
      <xdr:row>3</xdr:row>
      <xdr:rowOff>104775</xdr:rowOff>
    </xdr:from>
    <xdr:to>
      <xdr:col>9</xdr:col>
      <xdr:colOff>276225</xdr:colOff>
      <xdr:row>5</xdr:row>
      <xdr:rowOff>28575</xdr:rowOff>
    </xdr:to>
    <xdr:sp>
      <xdr:nvSpPr>
        <xdr:cNvPr id="2" name="WordArt 1"/>
        <xdr:cNvSpPr>
          <a:spLocks/>
        </xdr:cNvSpPr>
      </xdr:nvSpPr>
      <xdr:spPr>
        <a:xfrm>
          <a:off x="1457325" y="590550"/>
          <a:ext cx="4714875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ZONA UNICA MENORES DE 23 AÑOS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76200</xdr:rowOff>
    </xdr:from>
    <xdr:to>
      <xdr:col>8</xdr:col>
      <xdr:colOff>1781175</xdr:colOff>
      <xdr:row>3</xdr:row>
      <xdr:rowOff>76200</xdr:rowOff>
    </xdr:to>
    <xdr:sp>
      <xdr:nvSpPr>
        <xdr:cNvPr id="1" name="WordArt 1"/>
        <xdr:cNvSpPr>
          <a:spLocks/>
        </xdr:cNvSpPr>
      </xdr:nvSpPr>
      <xdr:spPr>
        <a:xfrm>
          <a:off x="4572000" y="76200"/>
          <a:ext cx="5267325" cy="485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 Black"/>
              <a:cs typeface="Arial Black"/>
            </a:rPr>
            <a:t>Unión de Rugby de Buenos Aires - Club DAOM</a:t>
          </a:r>
        </a:p>
      </xdr:txBody>
    </xdr:sp>
    <xdr:clientData/>
  </xdr:twoCellAnchor>
  <xdr:twoCellAnchor>
    <xdr:from>
      <xdr:col>5</xdr:col>
      <xdr:colOff>0</xdr:colOff>
      <xdr:row>0</xdr:row>
      <xdr:rowOff>38100</xdr:rowOff>
    </xdr:from>
    <xdr:to>
      <xdr:col>5</xdr:col>
      <xdr:colOff>0</xdr:colOff>
      <xdr:row>3</xdr:row>
      <xdr:rowOff>66675</xdr:rowOff>
    </xdr:to>
    <xdr:sp>
      <xdr:nvSpPr>
        <xdr:cNvPr id="2" name="WordArt 3"/>
        <xdr:cNvSpPr>
          <a:spLocks/>
        </xdr:cNvSpPr>
      </xdr:nvSpPr>
      <xdr:spPr>
        <a:xfrm>
          <a:off x="4981575" y="38100"/>
          <a:ext cx="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 Black"/>
              <a:cs typeface="Arial Black"/>
            </a:rPr>
            <a:t>Unión de Rugby de Buenos Aires</a:t>
          </a:r>
        </a:p>
      </xdr:txBody>
    </xdr:sp>
    <xdr:clientData/>
  </xdr:twoCellAnchor>
  <xdr:twoCellAnchor>
    <xdr:from>
      <xdr:col>5</xdr:col>
      <xdr:colOff>0</xdr:colOff>
      <xdr:row>3</xdr:row>
      <xdr:rowOff>123825</xdr:rowOff>
    </xdr:from>
    <xdr:to>
      <xdr:col>5</xdr:col>
      <xdr:colOff>0</xdr:colOff>
      <xdr:row>4</xdr:row>
      <xdr:rowOff>152400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981575" y="609600"/>
          <a:ext cx="0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XXI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SEVEN a SIDE DE DIVISIÓN SUPERIOR 2016</a:t>
          </a:r>
        </a:p>
      </xdr:txBody>
    </xdr:sp>
    <xdr:clientData/>
  </xdr:twoCellAnchor>
  <xdr:twoCellAnchor>
    <xdr:from>
      <xdr:col>1</xdr:col>
      <xdr:colOff>581025</xdr:colOff>
      <xdr:row>3</xdr:row>
      <xdr:rowOff>114300</xdr:rowOff>
    </xdr:from>
    <xdr:to>
      <xdr:col>5</xdr:col>
      <xdr:colOff>581025</xdr:colOff>
      <xdr:row>5</xdr:row>
      <xdr:rowOff>38100</xdr:rowOff>
    </xdr:to>
    <xdr:sp>
      <xdr:nvSpPr>
        <xdr:cNvPr id="4" name="WordArt 1"/>
        <xdr:cNvSpPr>
          <a:spLocks/>
        </xdr:cNvSpPr>
      </xdr:nvSpPr>
      <xdr:spPr>
        <a:xfrm>
          <a:off x="1095375" y="600075"/>
          <a:ext cx="4467225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2060"/>
              </a:solidFill>
              <a:latin typeface="Arial Black"/>
              <a:cs typeface="Arial Black"/>
            </a:rPr>
            <a:t>SEVEN DE MENORES DE 23 AÑOS - URBA 2016</a:t>
          </a:r>
        </a:p>
      </xdr:txBody>
    </xdr:sp>
    <xdr:clientData/>
  </xdr:twoCellAnchor>
  <xdr:twoCellAnchor>
    <xdr:from>
      <xdr:col>5</xdr:col>
      <xdr:colOff>1733550</xdr:colOff>
      <xdr:row>4</xdr:row>
      <xdr:rowOff>9525</xdr:rowOff>
    </xdr:from>
    <xdr:to>
      <xdr:col>8</xdr:col>
      <xdr:colOff>209550</xdr:colOff>
      <xdr:row>6</xdr:row>
      <xdr:rowOff>19050</xdr:rowOff>
    </xdr:to>
    <xdr:sp>
      <xdr:nvSpPr>
        <xdr:cNvPr id="5" name="WordArt 1"/>
        <xdr:cNvSpPr>
          <a:spLocks/>
        </xdr:cNvSpPr>
      </xdr:nvSpPr>
      <xdr:spPr>
        <a:xfrm>
          <a:off x="6715125" y="657225"/>
          <a:ext cx="155257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2060"/>
              </a:solidFill>
              <a:latin typeface="Arial Black"/>
              <a:cs typeface="Arial Black"/>
            </a:rPr>
            <a:t>FINALES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0</xdr:row>
      <xdr:rowOff>85725</xdr:rowOff>
    </xdr:from>
    <xdr:to>
      <xdr:col>10</xdr:col>
      <xdr:colOff>419100</xdr:colOff>
      <xdr:row>3</xdr:row>
      <xdr:rowOff>28575</xdr:rowOff>
    </xdr:to>
    <xdr:sp>
      <xdr:nvSpPr>
        <xdr:cNvPr id="1" name="WordArt 1"/>
        <xdr:cNvSpPr>
          <a:spLocks/>
        </xdr:cNvSpPr>
      </xdr:nvSpPr>
      <xdr:spPr>
        <a:xfrm>
          <a:off x="704850" y="85725"/>
          <a:ext cx="62484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 Black"/>
              <a:cs typeface="Arial Black"/>
            </a:rPr>
            <a:t>Unión de Rugby de Buenos Aires</a:t>
          </a:r>
        </a:p>
      </xdr:txBody>
    </xdr:sp>
    <xdr:clientData/>
  </xdr:twoCellAnchor>
  <xdr:twoCellAnchor>
    <xdr:from>
      <xdr:col>2</xdr:col>
      <xdr:colOff>161925</xdr:colOff>
      <xdr:row>3</xdr:row>
      <xdr:rowOff>104775</xdr:rowOff>
    </xdr:from>
    <xdr:to>
      <xdr:col>9</xdr:col>
      <xdr:colOff>276225</xdr:colOff>
      <xdr:row>5</xdr:row>
      <xdr:rowOff>28575</xdr:rowOff>
    </xdr:to>
    <xdr:sp>
      <xdr:nvSpPr>
        <xdr:cNvPr id="2" name="WordArt 1"/>
        <xdr:cNvSpPr>
          <a:spLocks/>
        </xdr:cNvSpPr>
      </xdr:nvSpPr>
      <xdr:spPr>
        <a:xfrm>
          <a:off x="1457325" y="590550"/>
          <a:ext cx="4714875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ZONA UNICA MENORES DE 23 AÑOS</a:t>
          </a:r>
        </a:p>
      </xdr:txBody>
    </xdr:sp>
    <xdr:clientData/>
  </xdr:twoCellAnchor>
  <xdr:twoCellAnchor>
    <xdr:from>
      <xdr:col>3</xdr:col>
      <xdr:colOff>38100</xdr:colOff>
      <xdr:row>7</xdr:row>
      <xdr:rowOff>142875</xdr:rowOff>
    </xdr:from>
    <xdr:to>
      <xdr:col>10</xdr:col>
      <xdr:colOff>95250</xdr:colOff>
      <xdr:row>8</xdr:row>
      <xdr:rowOff>152400</xdr:rowOff>
    </xdr:to>
    <xdr:sp>
      <xdr:nvSpPr>
        <xdr:cNvPr id="3" name="WordArt 1"/>
        <xdr:cNvSpPr>
          <a:spLocks/>
        </xdr:cNvSpPr>
      </xdr:nvSpPr>
      <xdr:spPr>
        <a:xfrm>
          <a:off x="1914525" y="1409700"/>
          <a:ext cx="4714875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TABLA FINAL DE 23 AÑOS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85725</xdr:rowOff>
    </xdr:from>
    <xdr:to>
      <xdr:col>4</xdr:col>
      <xdr:colOff>790575</xdr:colOff>
      <xdr:row>1</xdr:row>
      <xdr:rowOff>114300</xdr:rowOff>
    </xdr:to>
    <xdr:sp>
      <xdr:nvSpPr>
        <xdr:cNvPr id="1" name="WordArt 1"/>
        <xdr:cNvSpPr>
          <a:spLocks/>
        </xdr:cNvSpPr>
      </xdr:nvSpPr>
      <xdr:spPr>
        <a:xfrm>
          <a:off x="838200" y="85725"/>
          <a:ext cx="3228975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 Black"/>
              <a:cs typeface="Arial Black"/>
            </a:rPr>
            <a:t>Unión de Rugby de Buenos Aires</a:t>
          </a:r>
        </a:p>
      </xdr:txBody>
    </xdr:sp>
    <xdr:clientData/>
  </xdr:twoCellAnchor>
  <xdr:twoCellAnchor>
    <xdr:from>
      <xdr:col>0</xdr:col>
      <xdr:colOff>428625</xdr:colOff>
      <xdr:row>1</xdr:row>
      <xdr:rowOff>152400</xdr:rowOff>
    </xdr:from>
    <xdr:to>
      <xdr:col>4</xdr:col>
      <xdr:colOff>1095375</xdr:colOff>
      <xdr:row>3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28625" y="314325"/>
          <a:ext cx="3943350" cy="2762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RANKING FINAL DEL SEVEN 2016</a:t>
          </a:r>
        </a:p>
      </xdr:txBody>
    </xdr:sp>
    <xdr:clientData/>
  </xdr:twoCellAnchor>
  <xdr:twoCellAnchor>
    <xdr:from>
      <xdr:col>5</xdr:col>
      <xdr:colOff>0</xdr:colOff>
      <xdr:row>0</xdr:row>
      <xdr:rowOff>38100</xdr:rowOff>
    </xdr:from>
    <xdr:to>
      <xdr:col>5</xdr:col>
      <xdr:colOff>0</xdr:colOff>
      <xdr:row>1</xdr:row>
      <xdr:rowOff>66675</xdr:rowOff>
    </xdr:to>
    <xdr:sp>
      <xdr:nvSpPr>
        <xdr:cNvPr id="3" name="WordArt 3"/>
        <xdr:cNvSpPr>
          <a:spLocks/>
        </xdr:cNvSpPr>
      </xdr:nvSpPr>
      <xdr:spPr>
        <a:xfrm>
          <a:off x="5334000" y="38100"/>
          <a:ext cx="0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 Black"/>
              <a:cs typeface="Arial Black"/>
            </a:rPr>
            <a:t>Unión de Rugby de Buenos Aires</a:t>
          </a:r>
        </a:p>
      </xdr:txBody>
    </xdr:sp>
    <xdr:clientData/>
  </xdr:twoCellAnchor>
  <xdr:twoCellAnchor>
    <xdr:from>
      <xdr:col>5</xdr:col>
      <xdr:colOff>0</xdr:colOff>
      <xdr:row>1</xdr:row>
      <xdr:rowOff>123825</xdr:rowOff>
    </xdr:from>
    <xdr:to>
      <xdr:col>5</xdr:col>
      <xdr:colOff>0</xdr:colOff>
      <xdr:row>2</xdr:row>
      <xdr:rowOff>152400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334000" y="285750"/>
          <a:ext cx="0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XXI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SEVEN a SIDE DE DIVISIÓN SUPERIOR 2016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361950</xdr:colOff>
      <xdr:row>2</xdr:row>
      <xdr:rowOff>38100</xdr:rowOff>
    </xdr:to>
    <xdr:pic>
      <xdr:nvPicPr>
        <xdr:cNvPr id="1" name="Picture 6" descr="LogoURBAColor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333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219075</xdr:colOff>
      <xdr:row>0</xdr:row>
      <xdr:rowOff>19050</xdr:rowOff>
    </xdr:from>
    <xdr:to>
      <xdr:col>17</xdr:col>
      <xdr:colOff>552450</xdr:colOff>
      <xdr:row>2</xdr:row>
      <xdr:rowOff>9525</xdr:rowOff>
    </xdr:to>
    <xdr:pic>
      <xdr:nvPicPr>
        <xdr:cNvPr id="2" name="Picture 6" descr="LogoURBAColor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19050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85725</xdr:rowOff>
    </xdr:from>
    <xdr:to>
      <xdr:col>4</xdr:col>
      <xdr:colOff>1714500</xdr:colOff>
      <xdr:row>2</xdr:row>
      <xdr:rowOff>114300</xdr:rowOff>
    </xdr:to>
    <xdr:sp>
      <xdr:nvSpPr>
        <xdr:cNvPr id="1" name="WordArt 1"/>
        <xdr:cNvSpPr>
          <a:spLocks/>
        </xdr:cNvSpPr>
      </xdr:nvSpPr>
      <xdr:spPr>
        <a:xfrm>
          <a:off x="276225" y="85725"/>
          <a:ext cx="478155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 Black"/>
              <a:cs typeface="Arial Black"/>
            </a:rPr>
            <a:t>Unión de Rugby de Buenos Aires - Club OLIVOS</a:t>
          </a:r>
        </a:p>
      </xdr:txBody>
    </xdr:sp>
    <xdr:clientData/>
  </xdr:twoCellAnchor>
  <xdr:twoCellAnchor>
    <xdr:from>
      <xdr:col>6</xdr:col>
      <xdr:colOff>0</xdr:colOff>
      <xdr:row>0</xdr:row>
      <xdr:rowOff>38100</xdr:rowOff>
    </xdr:from>
    <xdr:to>
      <xdr:col>6</xdr:col>
      <xdr:colOff>0</xdr:colOff>
      <xdr:row>3</xdr:row>
      <xdr:rowOff>66675</xdr:rowOff>
    </xdr:to>
    <xdr:sp>
      <xdr:nvSpPr>
        <xdr:cNvPr id="2" name="WordArt 3"/>
        <xdr:cNvSpPr>
          <a:spLocks/>
        </xdr:cNvSpPr>
      </xdr:nvSpPr>
      <xdr:spPr>
        <a:xfrm>
          <a:off x="5562600" y="381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 Black"/>
              <a:cs typeface="Arial Black"/>
            </a:rPr>
            <a:t>Unión de Rugby de Buenos Aires</a:t>
          </a:r>
        </a:p>
      </xdr:txBody>
    </xdr:sp>
    <xdr:clientData/>
  </xdr:twoCellAnchor>
  <xdr:twoCellAnchor>
    <xdr:from>
      <xdr:col>6</xdr:col>
      <xdr:colOff>0</xdr:colOff>
      <xdr:row>3</xdr:row>
      <xdr:rowOff>123825</xdr:rowOff>
    </xdr:from>
    <xdr:to>
      <xdr:col>6</xdr:col>
      <xdr:colOff>0</xdr:colOff>
      <xdr:row>4</xdr:row>
      <xdr:rowOff>152400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562600" y="619125"/>
          <a:ext cx="0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XXI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SEVEN a SIDE DE DIVISIÓN SUPERIOR 2016</a:t>
          </a:r>
        </a:p>
      </xdr:txBody>
    </xdr:sp>
    <xdr:clientData/>
  </xdr:twoCellAnchor>
  <xdr:twoCellAnchor>
    <xdr:from>
      <xdr:col>0</xdr:col>
      <xdr:colOff>142875</xdr:colOff>
      <xdr:row>3</xdr:row>
      <xdr:rowOff>19050</xdr:rowOff>
    </xdr:from>
    <xdr:to>
      <xdr:col>5</xdr:col>
      <xdr:colOff>38100</xdr:colOff>
      <xdr:row>4</xdr:row>
      <xdr:rowOff>104775</xdr:rowOff>
    </xdr:to>
    <xdr:sp>
      <xdr:nvSpPr>
        <xdr:cNvPr id="4" name="WordArt 1"/>
        <xdr:cNvSpPr>
          <a:spLocks/>
        </xdr:cNvSpPr>
      </xdr:nvSpPr>
      <xdr:spPr>
        <a:xfrm>
          <a:off x="142875" y="514350"/>
          <a:ext cx="5229225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2060"/>
              </a:solidFill>
              <a:latin typeface="Arial Black"/>
              <a:cs typeface="Arial Black"/>
            </a:rPr>
            <a:t>CIRCUITO SEVEN DE DIVISION SUPERIOR - URBA 2016</a:t>
          </a:r>
        </a:p>
      </xdr:txBody>
    </xdr:sp>
    <xdr:clientData/>
  </xdr:twoCellAnchor>
  <xdr:twoCellAnchor>
    <xdr:from>
      <xdr:col>6</xdr:col>
      <xdr:colOff>1371600</xdr:colOff>
      <xdr:row>0</xdr:row>
      <xdr:rowOff>123825</xdr:rowOff>
    </xdr:from>
    <xdr:to>
      <xdr:col>8</xdr:col>
      <xdr:colOff>514350</xdr:colOff>
      <xdr:row>2</xdr:row>
      <xdr:rowOff>47625</xdr:rowOff>
    </xdr:to>
    <xdr:sp>
      <xdr:nvSpPr>
        <xdr:cNvPr id="5" name="WordArt 1"/>
        <xdr:cNvSpPr>
          <a:spLocks/>
        </xdr:cNvSpPr>
      </xdr:nvSpPr>
      <xdr:spPr>
        <a:xfrm>
          <a:off x="6934200" y="123825"/>
          <a:ext cx="2943225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2060"/>
              </a:solidFill>
              <a:latin typeface="Arial Black"/>
              <a:cs typeface="Arial Black"/>
            </a:rPr>
            <a:t>ZONA CAMPEONATO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2</xdr:row>
      <xdr:rowOff>123825</xdr:rowOff>
    </xdr:from>
    <xdr:to>
      <xdr:col>7</xdr:col>
      <xdr:colOff>2257425</xdr:colOff>
      <xdr:row>5</xdr:row>
      <xdr:rowOff>95250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4267200" y="447675"/>
          <a:ext cx="5886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XXI CIRCUITO DE SEVEN A SIDE DE DIVISIÓN SUPERIOR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SEDE: OLIVOS </a:t>
          </a:r>
        </a:p>
      </xdr:txBody>
    </xdr:sp>
    <xdr:clientData/>
  </xdr:twoCellAnchor>
  <xdr:twoCellAnchor>
    <xdr:from>
      <xdr:col>2</xdr:col>
      <xdr:colOff>895350</xdr:colOff>
      <xdr:row>0</xdr:row>
      <xdr:rowOff>47625</xdr:rowOff>
    </xdr:from>
    <xdr:to>
      <xdr:col>9</xdr:col>
      <xdr:colOff>561975</xdr:colOff>
      <xdr:row>2</xdr:row>
      <xdr:rowOff>104775</xdr:rowOff>
    </xdr:to>
    <xdr:sp>
      <xdr:nvSpPr>
        <xdr:cNvPr id="2" name="WordArt 1"/>
        <xdr:cNvSpPr>
          <a:spLocks/>
        </xdr:cNvSpPr>
      </xdr:nvSpPr>
      <xdr:spPr>
        <a:xfrm>
          <a:off x="1628775" y="47625"/>
          <a:ext cx="10534650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 Black"/>
              <a:cs typeface="Arial Black"/>
            </a:rPr>
            <a:t>Unión de Rugby de Buenos Aires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0</xdr:row>
      <xdr:rowOff>85725</xdr:rowOff>
    </xdr:from>
    <xdr:to>
      <xdr:col>10</xdr:col>
      <xdr:colOff>419100</xdr:colOff>
      <xdr:row>3</xdr:row>
      <xdr:rowOff>28575</xdr:rowOff>
    </xdr:to>
    <xdr:sp>
      <xdr:nvSpPr>
        <xdr:cNvPr id="1" name="WordArt 1"/>
        <xdr:cNvSpPr>
          <a:spLocks/>
        </xdr:cNvSpPr>
      </xdr:nvSpPr>
      <xdr:spPr>
        <a:xfrm>
          <a:off x="685800" y="85725"/>
          <a:ext cx="62484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 Black"/>
              <a:cs typeface="Arial Black"/>
            </a:rPr>
            <a:t>Unión de Rugby de Buenos Aires</a:t>
          </a:r>
        </a:p>
      </xdr:txBody>
    </xdr:sp>
    <xdr:clientData/>
  </xdr:twoCellAnchor>
  <xdr:twoCellAnchor>
    <xdr:from>
      <xdr:col>3</xdr:col>
      <xdr:colOff>47625</xdr:colOff>
      <xdr:row>7</xdr:row>
      <xdr:rowOff>85725</xdr:rowOff>
    </xdr:from>
    <xdr:to>
      <xdr:col>10</xdr:col>
      <xdr:colOff>19050</xdr:colOff>
      <xdr:row>8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00" y="1362075"/>
          <a:ext cx="4629150" cy="2952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SEDE: OLIVOS </a:t>
          </a:r>
        </a:p>
      </xdr:txBody>
    </xdr:sp>
    <xdr:clientData/>
  </xdr:twoCellAnchor>
  <xdr:twoCellAnchor>
    <xdr:from>
      <xdr:col>2</xdr:col>
      <xdr:colOff>161925</xdr:colOff>
      <xdr:row>3</xdr:row>
      <xdr:rowOff>104775</xdr:rowOff>
    </xdr:from>
    <xdr:to>
      <xdr:col>9</xdr:col>
      <xdr:colOff>276225</xdr:colOff>
      <xdr:row>5</xdr:row>
      <xdr:rowOff>28575</xdr:rowOff>
    </xdr:to>
    <xdr:sp>
      <xdr:nvSpPr>
        <xdr:cNvPr id="3" name="WordArt 1"/>
        <xdr:cNvSpPr>
          <a:spLocks/>
        </xdr:cNvSpPr>
      </xdr:nvSpPr>
      <xdr:spPr>
        <a:xfrm>
          <a:off x="1438275" y="590550"/>
          <a:ext cx="4714875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2060"/>
              </a:solidFill>
              <a:latin typeface="Arial Black"/>
              <a:cs typeface="Arial Black"/>
            </a:rPr>
            <a:t>ZONA CAMPEONATO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5</xdr:row>
      <xdr:rowOff>190500</xdr:rowOff>
    </xdr:from>
    <xdr:to>
      <xdr:col>3</xdr:col>
      <xdr:colOff>238125</xdr:colOff>
      <xdr:row>10</xdr:row>
      <xdr:rowOff>104775</xdr:rowOff>
    </xdr:to>
    <xdr:sp>
      <xdr:nvSpPr>
        <xdr:cNvPr id="1" name="1 Cerrar llave"/>
        <xdr:cNvSpPr>
          <a:spLocks/>
        </xdr:cNvSpPr>
      </xdr:nvSpPr>
      <xdr:spPr>
        <a:xfrm>
          <a:off x="3038475" y="1571625"/>
          <a:ext cx="161925" cy="1247775"/>
        </a:xfrm>
        <a:prstGeom prst="rightBrac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13</xdr:row>
      <xdr:rowOff>190500</xdr:rowOff>
    </xdr:from>
    <xdr:to>
      <xdr:col>3</xdr:col>
      <xdr:colOff>238125</xdr:colOff>
      <xdr:row>18</xdr:row>
      <xdr:rowOff>104775</xdr:rowOff>
    </xdr:to>
    <xdr:sp>
      <xdr:nvSpPr>
        <xdr:cNvPr id="2" name="2 Cerrar llave"/>
        <xdr:cNvSpPr>
          <a:spLocks/>
        </xdr:cNvSpPr>
      </xdr:nvSpPr>
      <xdr:spPr>
        <a:xfrm>
          <a:off x="3038475" y="3705225"/>
          <a:ext cx="161925" cy="1247775"/>
        </a:xfrm>
        <a:prstGeom prst="rightBrac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21</xdr:row>
      <xdr:rowOff>190500</xdr:rowOff>
    </xdr:from>
    <xdr:to>
      <xdr:col>3</xdr:col>
      <xdr:colOff>238125</xdr:colOff>
      <xdr:row>26</xdr:row>
      <xdr:rowOff>104775</xdr:rowOff>
    </xdr:to>
    <xdr:sp>
      <xdr:nvSpPr>
        <xdr:cNvPr id="3" name="3 Cerrar llave"/>
        <xdr:cNvSpPr>
          <a:spLocks/>
        </xdr:cNvSpPr>
      </xdr:nvSpPr>
      <xdr:spPr>
        <a:xfrm>
          <a:off x="3038475" y="5838825"/>
          <a:ext cx="161925" cy="1247775"/>
        </a:xfrm>
        <a:prstGeom prst="rightBrac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29</xdr:row>
      <xdr:rowOff>190500</xdr:rowOff>
    </xdr:from>
    <xdr:to>
      <xdr:col>3</xdr:col>
      <xdr:colOff>238125</xdr:colOff>
      <xdr:row>34</xdr:row>
      <xdr:rowOff>104775</xdr:rowOff>
    </xdr:to>
    <xdr:sp>
      <xdr:nvSpPr>
        <xdr:cNvPr id="4" name="4 Cerrar llave"/>
        <xdr:cNvSpPr>
          <a:spLocks/>
        </xdr:cNvSpPr>
      </xdr:nvSpPr>
      <xdr:spPr>
        <a:xfrm>
          <a:off x="3038475" y="7972425"/>
          <a:ext cx="161925" cy="1247775"/>
        </a:xfrm>
        <a:prstGeom prst="rightBrac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8</xdr:row>
      <xdr:rowOff>38100</xdr:rowOff>
    </xdr:from>
    <xdr:to>
      <xdr:col>7</xdr:col>
      <xdr:colOff>295275</xdr:colOff>
      <xdr:row>15</xdr:row>
      <xdr:rowOff>238125</xdr:rowOff>
    </xdr:to>
    <xdr:sp>
      <xdr:nvSpPr>
        <xdr:cNvPr id="5" name="5 Cerrar llave"/>
        <xdr:cNvSpPr>
          <a:spLocks/>
        </xdr:cNvSpPr>
      </xdr:nvSpPr>
      <xdr:spPr>
        <a:xfrm>
          <a:off x="6743700" y="2219325"/>
          <a:ext cx="161925" cy="2066925"/>
        </a:xfrm>
        <a:prstGeom prst="rightBrac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24</xdr:row>
      <xdr:rowOff>38100</xdr:rowOff>
    </xdr:from>
    <xdr:to>
      <xdr:col>7</xdr:col>
      <xdr:colOff>295275</xdr:colOff>
      <xdr:row>31</xdr:row>
      <xdr:rowOff>238125</xdr:rowOff>
    </xdr:to>
    <xdr:sp>
      <xdr:nvSpPr>
        <xdr:cNvPr id="6" name="6 Cerrar llave"/>
        <xdr:cNvSpPr>
          <a:spLocks/>
        </xdr:cNvSpPr>
      </xdr:nvSpPr>
      <xdr:spPr>
        <a:xfrm>
          <a:off x="6743700" y="6486525"/>
          <a:ext cx="161925" cy="2066925"/>
        </a:xfrm>
        <a:prstGeom prst="rightBrac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11</xdr:row>
      <xdr:rowOff>257175</xdr:rowOff>
    </xdr:from>
    <xdr:to>
      <xdr:col>11</xdr:col>
      <xdr:colOff>238125</xdr:colOff>
      <xdr:row>27</xdr:row>
      <xdr:rowOff>247650</xdr:rowOff>
    </xdr:to>
    <xdr:sp>
      <xdr:nvSpPr>
        <xdr:cNvPr id="7" name="7 Cerrar llave"/>
        <xdr:cNvSpPr>
          <a:spLocks/>
        </xdr:cNvSpPr>
      </xdr:nvSpPr>
      <xdr:spPr>
        <a:xfrm>
          <a:off x="9925050" y="3238500"/>
          <a:ext cx="161925" cy="4257675"/>
        </a:xfrm>
        <a:prstGeom prst="rightBrac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76200</xdr:colOff>
      <xdr:row>11</xdr:row>
      <xdr:rowOff>257175</xdr:rowOff>
    </xdr:from>
    <xdr:to>
      <xdr:col>19</xdr:col>
      <xdr:colOff>238125</xdr:colOff>
      <xdr:row>27</xdr:row>
      <xdr:rowOff>247650</xdr:rowOff>
    </xdr:to>
    <xdr:sp>
      <xdr:nvSpPr>
        <xdr:cNvPr id="8" name="8 Cerrar llave"/>
        <xdr:cNvSpPr>
          <a:spLocks/>
        </xdr:cNvSpPr>
      </xdr:nvSpPr>
      <xdr:spPr>
        <a:xfrm>
          <a:off x="17192625" y="3238500"/>
          <a:ext cx="161925" cy="4257675"/>
        </a:xfrm>
        <a:prstGeom prst="rightBrac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42</xdr:row>
      <xdr:rowOff>38100</xdr:rowOff>
    </xdr:from>
    <xdr:to>
      <xdr:col>7</xdr:col>
      <xdr:colOff>295275</xdr:colOff>
      <xdr:row>49</xdr:row>
      <xdr:rowOff>238125</xdr:rowOff>
    </xdr:to>
    <xdr:sp>
      <xdr:nvSpPr>
        <xdr:cNvPr id="9" name="9 Cerrar llave"/>
        <xdr:cNvSpPr>
          <a:spLocks/>
        </xdr:cNvSpPr>
      </xdr:nvSpPr>
      <xdr:spPr>
        <a:xfrm>
          <a:off x="6743700" y="10791825"/>
          <a:ext cx="161925" cy="2066925"/>
        </a:xfrm>
        <a:prstGeom prst="rightBrac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58</xdr:row>
      <xdr:rowOff>38100</xdr:rowOff>
    </xdr:from>
    <xdr:to>
      <xdr:col>7</xdr:col>
      <xdr:colOff>295275</xdr:colOff>
      <xdr:row>65</xdr:row>
      <xdr:rowOff>238125</xdr:rowOff>
    </xdr:to>
    <xdr:sp>
      <xdr:nvSpPr>
        <xdr:cNvPr id="10" name="10 Cerrar llave"/>
        <xdr:cNvSpPr>
          <a:spLocks/>
        </xdr:cNvSpPr>
      </xdr:nvSpPr>
      <xdr:spPr>
        <a:xfrm>
          <a:off x="6743700" y="15059025"/>
          <a:ext cx="161925" cy="2066925"/>
        </a:xfrm>
        <a:prstGeom prst="rightBrac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45</xdr:row>
      <xdr:rowOff>257175</xdr:rowOff>
    </xdr:from>
    <xdr:to>
      <xdr:col>11</xdr:col>
      <xdr:colOff>238125</xdr:colOff>
      <xdr:row>61</xdr:row>
      <xdr:rowOff>247650</xdr:rowOff>
    </xdr:to>
    <xdr:sp>
      <xdr:nvSpPr>
        <xdr:cNvPr id="11" name="11 Cerrar llave"/>
        <xdr:cNvSpPr>
          <a:spLocks/>
        </xdr:cNvSpPr>
      </xdr:nvSpPr>
      <xdr:spPr>
        <a:xfrm>
          <a:off x="9925050" y="11811000"/>
          <a:ext cx="161925" cy="4257675"/>
        </a:xfrm>
        <a:prstGeom prst="rightBrac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76200</xdr:colOff>
      <xdr:row>45</xdr:row>
      <xdr:rowOff>257175</xdr:rowOff>
    </xdr:from>
    <xdr:to>
      <xdr:col>19</xdr:col>
      <xdr:colOff>238125</xdr:colOff>
      <xdr:row>61</xdr:row>
      <xdr:rowOff>247650</xdr:rowOff>
    </xdr:to>
    <xdr:sp>
      <xdr:nvSpPr>
        <xdr:cNvPr id="12" name="12 Cerrar llave"/>
        <xdr:cNvSpPr>
          <a:spLocks/>
        </xdr:cNvSpPr>
      </xdr:nvSpPr>
      <xdr:spPr>
        <a:xfrm>
          <a:off x="17192625" y="11811000"/>
          <a:ext cx="161925" cy="4257675"/>
        </a:xfrm>
        <a:prstGeom prst="rightBrac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85725</xdr:rowOff>
    </xdr:from>
    <xdr:to>
      <xdr:col>4</xdr:col>
      <xdr:colOff>1714500</xdr:colOff>
      <xdr:row>2</xdr:row>
      <xdr:rowOff>114300</xdr:rowOff>
    </xdr:to>
    <xdr:sp>
      <xdr:nvSpPr>
        <xdr:cNvPr id="1" name="WordArt 1"/>
        <xdr:cNvSpPr>
          <a:spLocks/>
        </xdr:cNvSpPr>
      </xdr:nvSpPr>
      <xdr:spPr>
        <a:xfrm>
          <a:off x="276225" y="85725"/>
          <a:ext cx="478155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 Black"/>
              <a:cs typeface="Arial Black"/>
            </a:rPr>
            <a:t>Unión de Rugby de Buenos Aires - Club DAOM</a:t>
          </a:r>
        </a:p>
      </xdr:txBody>
    </xdr:sp>
    <xdr:clientData/>
  </xdr:twoCellAnchor>
  <xdr:twoCellAnchor>
    <xdr:from>
      <xdr:col>6</xdr:col>
      <xdr:colOff>0</xdr:colOff>
      <xdr:row>0</xdr:row>
      <xdr:rowOff>38100</xdr:rowOff>
    </xdr:from>
    <xdr:to>
      <xdr:col>6</xdr:col>
      <xdr:colOff>0</xdr:colOff>
      <xdr:row>3</xdr:row>
      <xdr:rowOff>66675</xdr:rowOff>
    </xdr:to>
    <xdr:sp>
      <xdr:nvSpPr>
        <xdr:cNvPr id="2" name="WordArt 3"/>
        <xdr:cNvSpPr>
          <a:spLocks/>
        </xdr:cNvSpPr>
      </xdr:nvSpPr>
      <xdr:spPr>
        <a:xfrm>
          <a:off x="5562600" y="381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 Black"/>
              <a:cs typeface="Arial Black"/>
            </a:rPr>
            <a:t>Unión de Rugby de Buenos Aires</a:t>
          </a:r>
        </a:p>
      </xdr:txBody>
    </xdr:sp>
    <xdr:clientData/>
  </xdr:twoCellAnchor>
  <xdr:twoCellAnchor>
    <xdr:from>
      <xdr:col>6</xdr:col>
      <xdr:colOff>0</xdr:colOff>
      <xdr:row>3</xdr:row>
      <xdr:rowOff>123825</xdr:rowOff>
    </xdr:from>
    <xdr:to>
      <xdr:col>6</xdr:col>
      <xdr:colOff>0</xdr:colOff>
      <xdr:row>4</xdr:row>
      <xdr:rowOff>152400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562600" y="619125"/>
          <a:ext cx="0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XXI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SEVEN a SIDE DE DIVISIÓN SUPERIOR 2016</a:t>
          </a:r>
        </a:p>
      </xdr:txBody>
    </xdr:sp>
    <xdr:clientData/>
  </xdr:twoCellAnchor>
  <xdr:twoCellAnchor>
    <xdr:from>
      <xdr:col>0</xdr:col>
      <xdr:colOff>142875</xdr:colOff>
      <xdr:row>3</xdr:row>
      <xdr:rowOff>19050</xdr:rowOff>
    </xdr:from>
    <xdr:to>
      <xdr:col>5</xdr:col>
      <xdr:colOff>38100</xdr:colOff>
      <xdr:row>4</xdr:row>
      <xdr:rowOff>104775</xdr:rowOff>
    </xdr:to>
    <xdr:sp>
      <xdr:nvSpPr>
        <xdr:cNvPr id="4" name="WordArt 1"/>
        <xdr:cNvSpPr>
          <a:spLocks/>
        </xdr:cNvSpPr>
      </xdr:nvSpPr>
      <xdr:spPr>
        <a:xfrm>
          <a:off x="142875" y="514350"/>
          <a:ext cx="5229225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2060"/>
              </a:solidFill>
              <a:latin typeface="Arial Black"/>
              <a:cs typeface="Arial Black"/>
            </a:rPr>
            <a:t>SEVEN DE DIVISION SUPERIOR - URBA 2016</a:t>
          </a:r>
        </a:p>
      </xdr:txBody>
    </xdr:sp>
    <xdr:clientData/>
  </xdr:twoCellAnchor>
  <xdr:twoCellAnchor>
    <xdr:from>
      <xdr:col>6</xdr:col>
      <xdr:colOff>1714500</xdr:colOff>
      <xdr:row>0</xdr:row>
      <xdr:rowOff>123825</xdr:rowOff>
    </xdr:from>
    <xdr:to>
      <xdr:col>8</xdr:col>
      <xdr:colOff>85725</xdr:colOff>
      <xdr:row>2</xdr:row>
      <xdr:rowOff>47625</xdr:rowOff>
    </xdr:to>
    <xdr:sp>
      <xdr:nvSpPr>
        <xdr:cNvPr id="5" name="WordArt 1"/>
        <xdr:cNvSpPr>
          <a:spLocks/>
        </xdr:cNvSpPr>
      </xdr:nvSpPr>
      <xdr:spPr>
        <a:xfrm>
          <a:off x="7277100" y="123825"/>
          <a:ext cx="2466975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2060"/>
              </a:solidFill>
              <a:latin typeface="Arial Black"/>
              <a:cs typeface="Arial Black"/>
            </a:rPr>
            <a:t>ZONA ASCENSO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2</xdr:row>
      <xdr:rowOff>123825</xdr:rowOff>
    </xdr:from>
    <xdr:to>
      <xdr:col>7</xdr:col>
      <xdr:colOff>2619375</xdr:colOff>
      <xdr:row>5</xdr:row>
      <xdr:rowOff>95250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4772025" y="447675"/>
          <a:ext cx="6019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XXI SEVEN A SIDE DE DIVISIÓN SUPERIOR y M23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AÑOS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SEDE: DAOM </a:t>
          </a:r>
        </a:p>
      </xdr:txBody>
    </xdr:sp>
    <xdr:clientData/>
  </xdr:twoCellAnchor>
  <xdr:twoCellAnchor>
    <xdr:from>
      <xdr:col>2</xdr:col>
      <xdr:colOff>895350</xdr:colOff>
      <xdr:row>0</xdr:row>
      <xdr:rowOff>47625</xdr:rowOff>
    </xdr:from>
    <xdr:to>
      <xdr:col>9</xdr:col>
      <xdr:colOff>561975</xdr:colOff>
      <xdr:row>2</xdr:row>
      <xdr:rowOff>104775</xdr:rowOff>
    </xdr:to>
    <xdr:sp>
      <xdr:nvSpPr>
        <xdr:cNvPr id="2" name="WordArt 1"/>
        <xdr:cNvSpPr>
          <a:spLocks/>
        </xdr:cNvSpPr>
      </xdr:nvSpPr>
      <xdr:spPr>
        <a:xfrm>
          <a:off x="1628775" y="47625"/>
          <a:ext cx="1081087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 Black"/>
              <a:cs typeface="Arial Black"/>
            </a:rPr>
            <a:t>Unión de Rugby de Buenos Aires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5:AK56"/>
  <sheetViews>
    <sheetView showGridLines="0" zoomScale="95" zoomScaleNormal="95" zoomScalePageLayoutView="0" workbookViewId="0" topLeftCell="A1">
      <selection activeCell="E4" sqref="E4"/>
    </sheetView>
  </sheetViews>
  <sheetFormatPr defaultColWidth="11.421875" defaultRowHeight="12.75"/>
  <cols>
    <col min="1" max="1" width="7.7109375" style="1" customWidth="1"/>
    <col min="2" max="2" width="30.00390625" style="0" bestFit="1" customWidth="1"/>
    <col min="3" max="3" width="4.7109375" style="0" customWidth="1"/>
    <col min="4" max="4" width="7.7109375" style="1" customWidth="1"/>
    <col min="5" max="5" width="29.8515625" style="0" customWidth="1"/>
    <col min="6" max="6" width="2.28125" style="0" customWidth="1"/>
    <col min="7" max="7" width="3.7109375" style="2" customWidth="1"/>
    <col min="8" max="8" width="4.00390625" style="2" customWidth="1"/>
    <col min="9" max="9" width="3.8515625" style="2" customWidth="1"/>
    <col min="10" max="10" width="3.28125" style="2" customWidth="1"/>
    <col min="11" max="13" width="3.421875" style="2" customWidth="1"/>
    <col min="14" max="14" width="3.28125" style="2" bestFit="1" customWidth="1"/>
    <col min="15" max="16" width="4.00390625" style="2" customWidth="1"/>
    <col min="17" max="17" width="3.8515625" style="2" customWidth="1"/>
    <col min="18" max="18" width="4.00390625" style="2" customWidth="1"/>
    <col min="19" max="20" width="4.140625" style="2" customWidth="1"/>
    <col min="21" max="21" width="3.8515625" style="2" customWidth="1"/>
    <col min="22" max="22" width="4.140625" style="2" customWidth="1"/>
    <col min="23" max="23" width="1.7109375" style="2" customWidth="1"/>
    <col min="24" max="31" width="4.7109375" style="2" customWidth="1"/>
    <col min="32" max="35" width="4.7109375" style="0" customWidth="1"/>
    <col min="36" max="36" width="4.140625" style="0" bestFit="1" customWidth="1"/>
  </cols>
  <sheetData>
    <row r="4" ht="13.5" thickBot="1"/>
    <row r="5" spans="1:36" ht="13.5" thickBot="1">
      <c r="A5" s="36" t="s">
        <v>100</v>
      </c>
      <c r="B5" s="37" t="s">
        <v>1</v>
      </c>
      <c r="D5" s="36" t="s">
        <v>89</v>
      </c>
      <c r="E5" s="37" t="s">
        <v>1</v>
      </c>
      <c r="G5" s="242" t="s">
        <v>223</v>
      </c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4"/>
    </row>
    <row r="6" spans="7:30" ht="6" customHeight="1" thickBot="1"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6" ht="13.5" customHeight="1" thickBot="1">
      <c r="A7" s="38" t="s">
        <v>2</v>
      </c>
      <c r="B7" s="39" t="s">
        <v>63</v>
      </c>
      <c r="D7" s="48" t="s">
        <v>131</v>
      </c>
      <c r="E7" s="49" t="s">
        <v>180</v>
      </c>
      <c r="G7" s="56">
        <v>1</v>
      </c>
      <c r="H7" s="57">
        <v>2</v>
      </c>
      <c r="I7" s="57">
        <v>3</v>
      </c>
      <c r="J7" s="57">
        <v>4</v>
      </c>
      <c r="K7" s="57">
        <v>5</v>
      </c>
      <c r="L7" s="57">
        <v>6</v>
      </c>
      <c r="M7" s="57">
        <v>7</v>
      </c>
      <c r="N7" s="57">
        <v>8</v>
      </c>
      <c r="O7" s="57">
        <v>9</v>
      </c>
      <c r="P7" s="57">
        <v>10</v>
      </c>
      <c r="Q7" s="57">
        <v>11</v>
      </c>
      <c r="R7" s="57">
        <v>12</v>
      </c>
      <c r="S7" s="57">
        <v>13</v>
      </c>
      <c r="T7" s="57">
        <v>14</v>
      </c>
      <c r="U7" s="57">
        <v>15</v>
      </c>
      <c r="V7" s="58">
        <v>16</v>
      </c>
      <c r="X7" s="56">
        <v>1</v>
      </c>
      <c r="Y7" s="57">
        <v>2</v>
      </c>
      <c r="Z7" s="57">
        <v>3</v>
      </c>
      <c r="AA7" s="57">
        <v>4</v>
      </c>
      <c r="AB7" s="57">
        <v>5</v>
      </c>
      <c r="AC7" s="57">
        <v>6</v>
      </c>
      <c r="AD7" s="57">
        <v>7</v>
      </c>
      <c r="AE7" s="57">
        <v>8</v>
      </c>
      <c r="AF7" s="70">
        <v>9</v>
      </c>
      <c r="AG7" s="57">
        <v>10</v>
      </c>
      <c r="AH7" s="57">
        <v>11</v>
      </c>
      <c r="AI7" s="57">
        <v>12</v>
      </c>
      <c r="AJ7" s="58">
        <v>13</v>
      </c>
    </row>
    <row r="8" spans="1:36" ht="13.5" customHeight="1" thickBot="1">
      <c r="A8" s="40" t="s">
        <v>4</v>
      </c>
      <c r="B8" s="41" t="s">
        <v>52</v>
      </c>
      <c r="D8" s="50" t="s">
        <v>132</v>
      </c>
      <c r="E8" s="51" t="s">
        <v>128</v>
      </c>
      <c r="F8" s="27"/>
      <c r="G8" s="245" t="s">
        <v>57</v>
      </c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X8" s="245" t="s">
        <v>58</v>
      </c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</row>
    <row r="9" spans="1:36" ht="13.5" customHeight="1" thickBot="1">
      <c r="A9" s="40" t="s">
        <v>5</v>
      </c>
      <c r="B9" s="41" t="s">
        <v>60</v>
      </c>
      <c r="D9" s="52" t="s">
        <v>133</v>
      </c>
      <c r="E9" s="53" t="s">
        <v>193</v>
      </c>
      <c r="G9" s="59">
        <v>1</v>
      </c>
      <c r="H9" s="60">
        <v>2</v>
      </c>
      <c r="I9" s="60">
        <v>3</v>
      </c>
      <c r="J9" s="60">
        <v>4</v>
      </c>
      <c r="K9" s="60">
        <v>5</v>
      </c>
      <c r="L9" s="60">
        <v>6</v>
      </c>
      <c r="M9" s="60">
        <v>7</v>
      </c>
      <c r="N9" s="60">
        <v>8</v>
      </c>
      <c r="O9" s="60">
        <v>9</v>
      </c>
      <c r="P9" s="60">
        <v>10</v>
      </c>
      <c r="Q9" s="60">
        <v>11</v>
      </c>
      <c r="R9" s="60">
        <v>12</v>
      </c>
      <c r="S9" s="60">
        <v>13</v>
      </c>
      <c r="T9" s="60">
        <v>14</v>
      </c>
      <c r="U9" s="60">
        <v>15</v>
      </c>
      <c r="V9" s="61">
        <v>16</v>
      </c>
      <c r="X9" s="59">
        <v>49</v>
      </c>
      <c r="Y9" s="60">
        <v>50</v>
      </c>
      <c r="Z9" s="60">
        <v>51</v>
      </c>
      <c r="AA9" s="60">
        <v>52</v>
      </c>
      <c r="AB9" s="60">
        <v>53</v>
      </c>
      <c r="AC9" s="60">
        <v>54</v>
      </c>
      <c r="AD9" s="60">
        <v>55</v>
      </c>
      <c r="AE9" s="60">
        <v>56</v>
      </c>
      <c r="AF9" s="60">
        <v>57</v>
      </c>
      <c r="AG9" s="71">
        <v>58</v>
      </c>
      <c r="AH9" s="60">
        <v>59</v>
      </c>
      <c r="AI9" s="60">
        <v>60</v>
      </c>
      <c r="AJ9" s="61">
        <v>61</v>
      </c>
    </row>
    <row r="10" spans="1:37" ht="13.5" customHeight="1">
      <c r="A10" s="40" t="s">
        <v>6</v>
      </c>
      <c r="B10" s="41" t="s">
        <v>80</v>
      </c>
      <c r="D10" s="48" t="s">
        <v>134</v>
      </c>
      <c r="E10" s="80" t="s">
        <v>126</v>
      </c>
      <c r="G10" s="62">
        <v>25</v>
      </c>
      <c r="H10" s="72">
        <v>26</v>
      </c>
      <c r="I10" s="4">
        <v>27</v>
      </c>
      <c r="J10" s="4">
        <v>28</v>
      </c>
      <c r="K10" s="4">
        <v>29</v>
      </c>
      <c r="L10" s="4">
        <v>30</v>
      </c>
      <c r="M10" s="4">
        <v>31</v>
      </c>
      <c r="N10" s="4">
        <v>32</v>
      </c>
      <c r="O10" s="4">
        <v>17</v>
      </c>
      <c r="P10" s="4">
        <v>18</v>
      </c>
      <c r="Q10" s="4">
        <v>19</v>
      </c>
      <c r="R10" s="4">
        <v>20</v>
      </c>
      <c r="S10" s="4">
        <v>21</v>
      </c>
      <c r="T10" s="4">
        <v>22</v>
      </c>
      <c r="U10" s="4">
        <v>23</v>
      </c>
      <c r="V10" s="72">
        <v>24</v>
      </c>
      <c r="W10" s="77"/>
      <c r="X10" s="62">
        <v>69</v>
      </c>
      <c r="Y10" s="4">
        <v>70</v>
      </c>
      <c r="Z10" s="4">
        <v>71</v>
      </c>
      <c r="AA10" s="4">
        <v>72</v>
      </c>
      <c r="AB10" s="4">
        <v>73</v>
      </c>
      <c r="AC10" s="4">
        <v>74</v>
      </c>
      <c r="AD10" s="4">
        <v>62</v>
      </c>
      <c r="AE10" s="4">
        <v>63</v>
      </c>
      <c r="AF10" s="4">
        <v>64</v>
      </c>
      <c r="AG10" s="4">
        <v>65</v>
      </c>
      <c r="AH10" s="4">
        <v>66</v>
      </c>
      <c r="AI10" s="4">
        <v>67</v>
      </c>
      <c r="AJ10" s="72">
        <v>68</v>
      </c>
      <c r="AK10" s="27"/>
    </row>
    <row r="11" spans="1:36" ht="13.5" customHeight="1" thickBot="1">
      <c r="A11" s="40" t="s">
        <v>7</v>
      </c>
      <c r="B11" s="41" t="s">
        <v>54</v>
      </c>
      <c r="D11" s="50" t="s">
        <v>135</v>
      </c>
      <c r="E11" s="68" t="s">
        <v>121</v>
      </c>
      <c r="G11" s="64">
        <v>48</v>
      </c>
      <c r="H11" s="65">
        <v>46</v>
      </c>
      <c r="I11" s="65">
        <v>44</v>
      </c>
      <c r="J11" s="65">
        <v>42</v>
      </c>
      <c r="K11" s="65">
        <v>40</v>
      </c>
      <c r="L11" s="65">
        <v>38</v>
      </c>
      <c r="M11" s="65">
        <v>36</v>
      </c>
      <c r="N11" s="65">
        <v>34</v>
      </c>
      <c r="O11" s="65">
        <v>47</v>
      </c>
      <c r="P11" s="65">
        <v>45</v>
      </c>
      <c r="Q11" s="65">
        <v>43</v>
      </c>
      <c r="R11" s="65">
        <v>41</v>
      </c>
      <c r="S11" s="65">
        <v>39</v>
      </c>
      <c r="T11" s="65">
        <v>37</v>
      </c>
      <c r="U11" s="65">
        <v>35</v>
      </c>
      <c r="V11" s="66">
        <v>33</v>
      </c>
      <c r="X11" s="64">
        <v>86</v>
      </c>
      <c r="Y11" s="65">
        <v>84</v>
      </c>
      <c r="Z11" s="65">
        <v>82</v>
      </c>
      <c r="AA11" s="65">
        <v>80</v>
      </c>
      <c r="AB11" s="65">
        <v>78</v>
      </c>
      <c r="AC11" s="65">
        <v>76</v>
      </c>
      <c r="AD11" s="65">
        <v>87</v>
      </c>
      <c r="AE11" s="65">
        <v>85</v>
      </c>
      <c r="AF11" s="65">
        <v>83</v>
      </c>
      <c r="AG11" s="76">
        <v>81</v>
      </c>
      <c r="AH11" s="65">
        <v>79</v>
      </c>
      <c r="AI11" s="65">
        <v>77</v>
      </c>
      <c r="AJ11" s="63">
        <v>75</v>
      </c>
    </row>
    <row r="12" spans="1:37" ht="13.5" customHeight="1" thickBot="1">
      <c r="A12" s="40" t="s">
        <v>8</v>
      </c>
      <c r="B12" s="41" t="s">
        <v>105</v>
      </c>
      <c r="D12" s="54" t="s">
        <v>136</v>
      </c>
      <c r="E12" s="68" t="s">
        <v>119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V12" s="67"/>
      <c r="AF12" s="2"/>
      <c r="AG12" s="2"/>
      <c r="AH12" s="2"/>
      <c r="AI12" s="2"/>
      <c r="AJ12" s="78">
        <v>88</v>
      </c>
      <c r="AK12" s="79"/>
    </row>
    <row r="13" spans="1:31" ht="13.5" customHeight="1">
      <c r="A13" s="40" t="s">
        <v>9</v>
      </c>
      <c r="B13" s="41" t="s">
        <v>55</v>
      </c>
      <c r="D13" s="50" t="s">
        <v>137</v>
      </c>
      <c r="E13" s="68" t="s">
        <v>113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V13" s="67"/>
      <c r="W13" s="67"/>
      <c r="X13"/>
      <c r="Y13"/>
      <c r="Z13"/>
      <c r="AA13"/>
      <c r="AB13"/>
      <c r="AC13"/>
      <c r="AD13"/>
      <c r="AE13"/>
    </row>
    <row r="14" spans="1:31" ht="13.5" customHeight="1">
      <c r="A14" s="40" t="s">
        <v>10</v>
      </c>
      <c r="B14" s="41" t="s">
        <v>104</v>
      </c>
      <c r="D14" s="54" t="s">
        <v>138</v>
      </c>
      <c r="E14" s="41" t="s">
        <v>187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Z14"/>
      <c r="AA14"/>
      <c r="AB14"/>
      <c r="AC14"/>
      <c r="AD14"/>
      <c r="AE14"/>
    </row>
    <row r="15" spans="1:31" ht="13.5" customHeight="1">
      <c r="A15" s="40" t="s">
        <v>11</v>
      </c>
      <c r="B15" s="42" t="s">
        <v>82</v>
      </c>
      <c r="D15" s="50" t="s">
        <v>139</v>
      </c>
      <c r="E15" s="41" t="s">
        <v>194</v>
      </c>
      <c r="Z15"/>
      <c r="AA15"/>
      <c r="AB15"/>
      <c r="AC15"/>
      <c r="AD15"/>
      <c r="AE15"/>
    </row>
    <row r="16" spans="1:31" ht="13.5" customHeight="1">
      <c r="A16" s="40" t="s">
        <v>12</v>
      </c>
      <c r="B16" s="42" t="s">
        <v>78</v>
      </c>
      <c r="D16" s="54" t="s">
        <v>140</v>
      </c>
      <c r="E16" s="41" t="s">
        <v>186</v>
      </c>
      <c r="R16"/>
      <c r="S16"/>
      <c r="T16"/>
      <c r="U16"/>
      <c r="V16"/>
      <c r="W16"/>
      <c r="X16"/>
      <c r="AE16"/>
    </row>
    <row r="17" spans="1:31" ht="13.5" customHeight="1">
      <c r="A17" s="40" t="s">
        <v>13</v>
      </c>
      <c r="B17" s="42" t="s">
        <v>101</v>
      </c>
      <c r="D17" s="50" t="s">
        <v>141</v>
      </c>
      <c r="E17" s="41" t="s">
        <v>65</v>
      </c>
      <c r="R17"/>
      <c r="S17"/>
      <c r="T17"/>
      <c r="U17"/>
      <c r="V17"/>
      <c r="W17"/>
      <c r="X17"/>
      <c r="AE17"/>
    </row>
    <row r="18" spans="1:24" ht="13.5" customHeight="1">
      <c r="A18" s="40" t="s">
        <v>14</v>
      </c>
      <c r="B18" s="42" t="s">
        <v>102</v>
      </c>
      <c r="D18" s="54" t="s">
        <v>142</v>
      </c>
      <c r="E18" s="41" t="s">
        <v>189</v>
      </c>
      <c r="G18" s="5"/>
      <c r="H18" s="5"/>
      <c r="I18" s="5"/>
      <c r="S18"/>
      <c r="T18"/>
      <c r="U18"/>
      <c r="V18"/>
      <c r="W18"/>
      <c r="X18"/>
    </row>
    <row r="19" spans="1:24" ht="13.5" customHeight="1">
      <c r="A19" s="40" t="s">
        <v>15</v>
      </c>
      <c r="B19" s="41" t="s">
        <v>79</v>
      </c>
      <c r="D19" s="50" t="s">
        <v>143</v>
      </c>
      <c r="E19" s="41" t="s">
        <v>181</v>
      </c>
      <c r="S19"/>
      <c r="T19"/>
      <c r="U19"/>
      <c r="V19"/>
      <c r="W19"/>
      <c r="X19"/>
    </row>
    <row r="20" spans="1:24" ht="13.5" customHeight="1">
      <c r="A20" s="40" t="s">
        <v>16</v>
      </c>
      <c r="B20" s="41" t="s">
        <v>111</v>
      </c>
      <c r="D20" s="54" t="s">
        <v>144</v>
      </c>
      <c r="E20" s="41" t="s">
        <v>182</v>
      </c>
      <c r="S20"/>
      <c r="T20"/>
      <c r="U20"/>
      <c r="V20"/>
      <c r="W20"/>
      <c r="X20"/>
    </row>
    <row r="21" spans="1:24" ht="13.5" customHeight="1">
      <c r="A21" s="40" t="s">
        <v>17</v>
      </c>
      <c r="B21" s="41" t="s">
        <v>174</v>
      </c>
      <c r="D21" s="50" t="s">
        <v>145</v>
      </c>
      <c r="E21" s="41" t="s">
        <v>197</v>
      </c>
      <c r="U21"/>
      <c r="V21"/>
      <c r="W21"/>
      <c r="X21"/>
    </row>
    <row r="22" spans="1:24" ht="13.5" customHeight="1">
      <c r="A22" s="40" t="s">
        <v>18</v>
      </c>
      <c r="B22" s="41" t="s">
        <v>103</v>
      </c>
      <c r="D22" s="54" t="s">
        <v>146</v>
      </c>
      <c r="E22" s="41" t="s">
        <v>129</v>
      </c>
      <c r="S22"/>
      <c r="T22"/>
      <c r="U22"/>
      <c r="V22"/>
      <c r="W22"/>
      <c r="X22"/>
    </row>
    <row r="23" spans="1:24" ht="13.5" customHeight="1">
      <c r="A23" s="40" t="s">
        <v>19</v>
      </c>
      <c r="B23" s="41" t="s">
        <v>112</v>
      </c>
      <c r="D23" s="50" t="s">
        <v>147</v>
      </c>
      <c r="E23" s="41" t="s">
        <v>184</v>
      </c>
      <c r="S23"/>
      <c r="T23"/>
      <c r="U23"/>
      <c r="V23"/>
      <c r="W23"/>
      <c r="X23"/>
    </row>
    <row r="24" spans="1:24" ht="13.5" customHeight="1">
      <c r="A24" s="40" t="s">
        <v>20</v>
      </c>
      <c r="B24" s="41" t="s">
        <v>106</v>
      </c>
      <c r="D24" s="54" t="s">
        <v>148</v>
      </c>
      <c r="E24" s="41" t="s">
        <v>188</v>
      </c>
      <c r="S24"/>
      <c r="T24"/>
      <c r="U24"/>
      <c r="V24"/>
      <c r="W24"/>
      <c r="X24"/>
    </row>
    <row r="25" spans="1:24" ht="13.5" customHeight="1">
      <c r="A25" s="40" t="s">
        <v>21</v>
      </c>
      <c r="B25" s="43" t="s">
        <v>107</v>
      </c>
      <c r="D25" s="50" t="s">
        <v>149</v>
      </c>
      <c r="E25" s="41" t="s">
        <v>185</v>
      </c>
      <c r="S25"/>
      <c r="T25"/>
      <c r="U25"/>
      <c r="V25"/>
      <c r="W25"/>
      <c r="X25"/>
    </row>
    <row r="26" spans="1:24" ht="13.5" customHeight="1">
      <c r="A26" s="40" t="s">
        <v>22</v>
      </c>
      <c r="B26" s="41" t="s">
        <v>59</v>
      </c>
      <c r="D26" s="54" t="s">
        <v>150</v>
      </c>
      <c r="E26" s="41" t="s">
        <v>199</v>
      </c>
      <c r="S26"/>
      <c r="T26"/>
      <c r="U26"/>
      <c r="V26"/>
      <c r="W26"/>
      <c r="X26"/>
    </row>
    <row r="27" spans="1:24" ht="13.5" customHeight="1">
      <c r="A27" s="40" t="s">
        <v>23</v>
      </c>
      <c r="B27" s="41" t="s">
        <v>110</v>
      </c>
      <c r="D27" s="50" t="s">
        <v>151</v>
      </c>
      <c r="E27" s="41" t="s">
        <v>183</v>
      </c>
      <c r="S27"/>
      <c r="T27"/>
      <c r="U27"/>
      <c r="V27"/>
      <c r="W27"/>
      <c r="X27"/>
    </row>
    <row r="28" spans="1:24" ht="13.5" customHeight="1">
      <c r="A28" s="40" t="s">
        <v>24</v>
      </c>
      <c r="B28" s="41" t="s">
        <v>118</v>
      </c>
      <c r="D28" s="54" t="s">
        <v>152</v>
      </c>
      <c r="E28" s="47" t="s">
        <v>192</v>
      </c>
      <c r="S28"/>
      <c r="T28"/>
      <c r="U28"/>
      <c r="V28"/>
      <c r="W28"/>
      <c r="X28"/>
    </row>
    <row r="29" spans="1:24" ht="13.5" customHeight="1">
      <c r="A29" s="40" t="s">
        <v>25</v>
      </c>
      <c r="B29" s="41" t="s">
        <v>124</v>
      </c>
      <c r="D29" s="50" t="s">
        <v>153</v>
      </c>
      <c r="E29" s="47" t="s">
        <v>191</v>
      </c>
      <c r="S29"/>
      <c r="T29"/>
      <c r="U29"/>
      <c r="V29"/>
      <c r="W29"/>
      <c r="X29"/>
    </row>
    <row r="30" spans="1:24" ht="13.5" customHeight="1" thickBot="1">
      <c r="A30" s="44" t="s">
        <v>26</v>
      </c>
      <c r="B30" s="45" t="s">
        <v>109</v>
      </c>
      <c r="D30" s="54" t="s">
        <v>154</v>
      </c>
      <c r="E30" s="41" t="s">
        <v>201</v>
      </c>
      <c r="S30"/>
      <c r="T30"/>
      <c r="U30"/>
      <c r="V30"/>
      <c r="W30"/>
      <c r="X30"/>
    </row>
    <row r="31" spans="1:24" ht="13.5" customHeight="1">
      <c r="A31" s="46" t="s">
        <v>27</v>
      </c>
      <c r="B31" s="83" t="s">
        <v>53</v>
      </c>
      <c r="D31" s="50" t="s">
        <v>155</v>
      </c>
      <c r="E31" s="43" t="s">
        <v>196</v>
      </c>
      <c r="S31"/>
      <c r="T31"/>
      <c r="U31"/>
      <c r="V31"/>
      <c r="W31"/>
      <c r="X31"/>
    </row>
    <row r="32" spans="1:31" ht="13.5" customHeight="1" thickBot="1">
      <c r="A32" s="40" t="s">
        <v>28</v>
      </c>
      <c r="B32" s="41" t="s">
        <v>214</v>
      </c>
      <c r="D32" s="54" t="s">
        <v>156</v>
      </c>
      <c r="E32" s="41" t="s">
        <v>130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3.5" customHeight="1" thickBot="1">
      <c r="A33" s="40" t="s">
        <v>29</v>
      </c>
      <c r="B33" s="41" t="s">
        <v>125</v>
      </c>
      <c r="D33" s="50" t="s">
        <v>157</v>
      </c>
      <c r="E33" s="41" t="s">
        <v>200</v>
      </c>
      <c r="G33"/>
      <c r="H33" s="246" t="s">
        <v>49</v>
      </c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8"/>
      <c r="Y33"/>
      <c r="Z33"/>
      <c r="AA33"/>
      <c r="AB33"/>
      <c r="AC33"/>
      <c r="AD33"/>
      <c r="AE33"/>
    </row>
    <row r="34" spans="1:31" ht="14.25" customHeight="1" thickBot="1">
      <c r="A34" s="40" t="s">
        <v>30</v>
      </c>
      <c r="B34" s="41" t="s">
        <v>115</v>
      </c>
      <c r="D34" s="54" t="s">
        <v>158</v>
      </c>
      <c r="E34" s="41" t="s">
        <v>195</v>
      </c>
      <c r="G34"/>
      <c r="H34" s="249">
        <v>1996</v>
      </c>
      <c r="I34" s="250"/>
      <c r="J34" s="250"/>
      <c r="K34" s="251"/>
      <c r="L34" s="252" t="s">
        <v>50</v>
      </c>
      <c r="M34" s="253"/>
      <c r="N34" s="253"/>
      <c r="O34" s="253"/>
      <c r="P34" s="253"/>
      <c r="Q34" s="253"/>
      <c r="R34" s="253"/>
      <c r="S34" s="253"/>
      <c r="T34" s="253"/>
      <c r="U34" s="253"/>
      <c r="V34" s="254"/>
      <c r="Y34"/>
      <c r="Z34"/>
      <c r="AA34"/>
      <c r="AB34"/>
      <c r="AC34"/>
      <c r="AD34"/>
      <c r="AE34"/>
    </row>
    <row r="35" spans="1:34" ht="13.5" customHeight="1" thickBot="1">
      <c r="A35" s="40" t="s">
        <v>31</v>
      </c>
      <c r="B35" s="41" t="s">
        <v>56</v>
      </c>
      <c r="D35" s="50" t="s">
        <v>159</v>
      </c>
      <c r="E35" s="41" t="s">
        <v>202</v>
      </c>
      <c r="H35" s="230">
        <v>1997</v>
      </c>
      <c r="I35" s="231"/>
      <c r="J35" s="231"/>
      <c r="K35" s="232"/>
      <c r="L35" s="233" t="s">
        <v>48</v>
      </c>
      <c r="M35" s="234"/>
      <c r="N35" s="234"/>
      <c r="O35" s="234"/>
      <c r="P35" s="234"/>
      <c r="Q35" s="234"/>
      <c r="R35" s="234"/>
      <c r="S35" s="234"/>
      <c r="T35" s="234"/>
      <c r="U35" s="234"/>
      <c r="V35" s="235"/>
      <c r="AB35" s="239" t="s">
        <v>213</v>
      </c>
      <c r="AC35" s="240"/>
      <c r="AD35" s="240"/>
      <c r="AE35" s="240"/>
      <c r="AF35" s="240"/>
      <c r="AG35" s="240"/>
      <c r="AH35" s="241"/>
    </row>
    <row r="36" spans="1:32" ht="13.5" customHeight="1">
      <c r="A36" s="40" t="s">
        <v>32</v>
      </c>
      <c r="B36" s="41" t="s">
        <v>108</v>
      </c>
      <c r="D36" s="54" t="s">
        <v>160</v>
      </c>
      <c r="E36" s="41" t="s">
        <v>206</v>
      </c>
      <c r="H36" s="230">
        <v>1998</v>
      </c>
      <c r="I36" s="231"/>
      <c r="J36" s="231"/>
      <c r="K36" s="232"/>
      <c r="L36" s="233" t="s">
        <v>51</v>
      </c>
      <c r="M36" s="234"/>
      <c r="N36" s="234"/>
      <c r="O36" s="234"/>
      <c r="P36" s="234"/>
      <c r="Q36" s="234"/>
      <c r="R36" s="234"/>
      <c r="S36" s="234"/>
      <c r="T36" s="234"/>
      <c r="U36" s="234"/>
      <c r="V36" s="235"/>
      <c r="AF36" s="2"/>
    </row>
    <row r="37" spans="1:34" ht="13.5" customHeight="1">
      <c r="A37" s="40" t="s">
        <v>33</v>
      </c>
      <c r="B37" s="41" t="s">
        <v>176</v>
      </c>
      <c r="D37" s="50" t="s">
        <v>161</v>
      </c>
      <c r="E37" s="41" t="s">
        <v>205</v>
      </c>
      <c r="H37" s="230">
        <v>1999</v>
      </c>
      <c r="I37" s="231"/>
      <c r="J37" s="231"/>
      <c r="K37" s="232"/>
      <c r="L37" s="233" t="s">
        <v>3</v>
      </c>
      <c r="M37" s="234"/>
      <c r="N37" s="234"/>
      <c r="O37" s="234"/>
      <c r="P37" s="234"/>
      <c r="Q37" s="234"/>
      <c r="R37" s="234"/>
      <c r="S37" s="234"/>
      <c r="T37" s="234"/>
      <c r="U37" s="234"/>
      <c r="V37" s="235"/>
      <c r="AB37" s="238" t="s">
        <v>52</v>
      </c>
      <c r="AC37" s="238"/>
      <c r="AD37" s="238"/>
      <c r="AE37" s="238"/>
      <c r="AH37" s="74">
        <v>6</v>
      </c>
    </row>
    <row r="38" spans="1:34" ht="13.5" customHeight="1">
      <c r="A38" s="40" t="s">
        <v>34</v>
      </c>
      <c r="B38" s="41" t="s">
        <v>114</v>
      </c>
      <c r="D38" s="54" t="s">
        <v>162</v>
      </c>
      <c r="E38" s="55" t="s">
        <v>208</v>
      </c>
      <c r="H38" s="230">
        <v>2000</v>
      </c>
      <c r="I38" s="231"/>
      <c r="J38" s="231"/>
      <c r="K38" s="232"/>
      <c r="L38" s="233" t="s">
        <v>48</v>
      </c>
      <c r="M38" s="234"/>
      <c r="N38" s="234"/>
      <c r="O38" s="234"/>
      <c r="P38" s="234"/>
      <c r="Q38" s="234"/>
      <c r="R38" s="234"/>
      <c r="S38" s="234"/>
      <c r="T38" s="234"/>
      <c r="U38" s="234"/>
      <c r="V38" s="235"/>
      <c r="AB38" s="238" t="s">
        <v>80</v>
      </c>
      <c r="AC38" s="238"/>
      <c r="AD38" s="238"/>
      <c r="AE38" s="238"/>
      <c r="AH38" s="74">
        <v>4</v>
      </c>
    </row>
    <row r="39" spans="1:34" ht="13.5" customHeight="1">
      <c r="A39" s="40" t="s">
        <v>35</v>
      </c>
      <c r="B39" s="41" t="s">
        <v>173</v>
      </c>
      <c r="D39" s="50" t="s">
        <v>163</v>
      </c>
      <c r="E39" s="55" t="s">
        <v>198</v>
      </c>
      <c r="H39" s="230">
        <v>2001</v>
      </c>
      <c r="I39" s="231"/>
      <c r="J39" s="231"/>
      <c r="K39" s="232"/>
      <c r="L39" s="233" t="s">
        <v>3</v>
      </c>
      <c r="M39" s="234"/>
      <c r="N39" s="234"/>
      <c r="O39" s="234"/>
      <c r="P39" s="234"/>
      <c r="Q39" s="234"/>
      <c r="R39" s="234"/>
      <c r="S39" s="234"/>
      <c r="T39" s="234"/>
      <c r="U39" s="234"/>
      <c r="V39" s="235"/>
      <c r="AB39" s="238" t="s">
        <v>63</v>
      </c>
      <c r="AC39" s="238"/>
      <c r="AD39" s="238"/>
      <c r="AE39" s="238"/>
      <c r="AH39" s="74">
        <v>3</v>
      </c>
    </row>
    <row r="40" spans="1:34" ht="15.75">
      <c r="A40" s="40" t="s">
        <v>36</v>
      </c>
      <c r="B40" s="41" t="s">
        <v>123</v>
      </c>
      <c r="D40" s="54" t="s">
        <v>164</v>
      </c>
      <c r="E40" s="55" t="s">
        <v>207</v>
      </c>
      <c r="H40" s="230">
        <v>2002</v>
      </c>
      <c r="I40" s="231"/>
      <c r="J40" s="231"/>
      <c r="K40" s="232"/>
      <c r="L40" s="233" t="s">
        <v>3</v>
      </c>
      <c r="M40" s="234"/>
      <c r="N40" s="234"/>
      <c r="O40" s="234"/>
      <c r="P40" s="234"/>
      <c r="Q40" s="234"/>
      <c r="R40" s="234"/>
      <c r="S40" s="234"/>
      <c r="T40" s="234"/>
      <c r="U40" s="234"/>
      <c r="V40" s="235"/>
      <c r="AB40" s="238" t="s">
        <v>60</v>
      </c>
      <c r="AC40" s="238"/>
      <c r="AD40" s="238"/>
      <c r="AE40" s="238"/>
      <c r="AH40" s="74">
        <v>1</v>
      </c>
    </row>
    <row r="41" spans="1:34" ht="15.75">
      <c r="A41" s="40" t="s">
        <v>37</v>
      </c>
      <c r="B41" s="41" t="s">
        <v>179</v>
      </c>
      <c r="D41" s="50" t="s">
        <v>165</v>
      </c>
      <c r="E41" s="55" t="s">
        <v>81</v>
      </c>
      <c r="H41" s="230">
        <v>2003</v>
      </c>
      <c r="I41" s="231"/>
      <c r="J41" s="231"/>
      <c r="K41" s="232"/>
      <c r="L41" s="233" t="s">
        <v>52</v>
      </c>
      <c r="M41" s="234"/>
      <c r="N41" s="234"/>
      <c r="O41" s="234"/>
      <c r="P41" s="234"/>
      <c r="Q41" s="234"/>
      <c r="R41" s="234"/>
      <c r="S41" s="234"/>
      <c r="T41" s="234"/>
      <c r="U41" s="234"/>
      <c r="V41" s="235"/>
      <c r="AB41" s="75" t="s">
        <v>226</v>
      </c>
      <c r="AC41" s="75"/>
      <c r="AD41" s="75"/>
      <c r="AE41" s="75"/>
      <c r="AH41" s="74">
        <v>1</v>
      </c>
    </row>
    <row r="42" spans="1:34" ht="15.75">
      <c r="A42" s="40" t="s">
        <v>38</v>
      </c>
      <c r="B42" s="41" t="s">
        <v>215</v>
      </c>
      <c r="D42" s="54" t="s">
        <v>166</v>
      </c>
      <c r="E42" s="55" t="s">
        <v>210</v>
      </c>
      <c r="H42" s="230">
        <v>2004</v>
      </c>
      <c r="I42" s="231"/>
      <c r="J42" s="231"/>
      <c r="K42" s="232"/>
      <c r="L42" s="233" t="s">
        <v>53</v>
      </c>
      <c r="M42" s="234"/>
      <c r="N42" s="234"/>
      <c r="O42" s="234"/>
      <c r="P42" s="234"/>
      <c r="Q42" s="234"/>
      <c r="R42" s="234"/>
      <c r="S42" s="234"/>
      <c r="T42" s="234"/>
      <c r="U42" s="234"/>
      <c r="V42" s="235"/>
      <c r="AB42" s="75" t="s">
        <v>56</v>
      </c>
      <c r="AC42" s="75"/>
      <c r="AD42" s="75"/>
      <c r="AE42" s="75"/>
      <c r="AH42" s="74">
        <v>1</v>
      </c>
    </row>
    <row r="43" spans="1:34" ht="15.75">
      <c r="A43" s="40" t="s">
        <v>39</v>
      </c>
      <c r="B43" s="41" t="s">
        <v>116</v>
      </c>
      <c r="D43" s="50" t="s">
        <v>167</v>
      </c>
      <c r="E43" s="41" t="s">
        <v>216</v>
      </c>
      <c r="H43" s="230">
        <v>2005</v>
      </c>
      <c r="I43" s="231"/>
      <c r="J43" s="231"/>
      <c r="K43" s="232"/>
      <c r="L43" s="233" t="s">
        <v>52</v>
      </c>
      <c r="M43" s="234"/>
      <c r="N43" s="234"/>
      <c r="O43" s="234"/>
      <c r="P43" s="234"/>
      <c r="Q43" s="234"/>
      <c r="R43" s="234"/>
      <c r="S43" s="234"/>
      <c r="T43" s="234"/>
      <c r="U43" s="234"/>
      <c r="V43" s="235"/>
      <c r="AB43" s="238" t="s">
        <v>54</v>
      </c>
      <c r="AC43" s="238"/>
      <c r="AD43" s="238"/>
      <c r="AE43" s="238"/>
      <c r="AH43" s="74">
        <v>1</v>
      </c>
    </row>
    <row r="44" spans="1:34" ht="15.75">
      <c r="A44" s="40" t="s">
        <v>40</v>
      </c>
      <c r="B44" s="41" t="s">
        <v>117</v>
      </c>
      <c r="D44" s="54" t="s">
        <v>168</v>
      </c>
      <c r="E44" s="41" t="s">
        <v>204</v>
      </c>
      <c r="H44" s="230">
        <v>2006</v>
      </c>
      <c r="I44" s="231"/>
      <c r="J44" s="231"/>
      <c r="K44" s="232"/>
      <c r="L44" s="233" t="s">
        <v>52</v>
      </c>
      <c r="M44" s="234"/>
      <c r="N44" s="234"/>
      <c r="O44" s="234"/>
      <c r="P44" s="234"/>
      <c r="Q44" s="234"/>
      <c r="R44" s="234"/>
      <c r="S44" s="234"/>
      <c r="T44" s="234"/>
      <c r="U44" s="234"/>
      <c r="V44" s="235"/>
      <c r="AB44" s="238" t="s">
        <v>78</v>
      </c>
      <c r="AC44" s="238"/>
      <c r="AD44" s="238"/>
      <c r="AE44" s="238"/>
      <c r="AH44" s="74">
        <v>1</v>
      </c>
    </row>
    <row r="45" spans="1:22" ht="15.75">
      <c r="A45" s="40" t="s">
        <v>41</v>
      </c>
      <c r="B45" s="41" t="s">
        <v>127</v>
      </c>
      <c r="D45" s="50" t="s">
        <v>169</v>
      </c>
      <c r="E45" s="41" t="s">
        <v>190</v>
      </c>
      <c r="H45" s="230">
        <v>2007</v>
      </c>
      <c r="I45" s="231"/>
      <c r="J45" s="231"/>
      <c r="K45" s="232"/>
      <c r="L45" s="233" t="s">
        <v>52</v>
      </c>
      <c r="M45" s="234"/>
      <c r="N45" s="234"/>
      <c r="O45" s="234"/>
      <c r="P45" s="234"/>
      <c r="Q45" s="234"/>
      <c r="R45" s="234"/>
      <c r="S45" s="234"/>
      <c r="T45" s="234"/>
      <c r="U45" s="234"/>
      <c r="V45" s="235"/>
    </row>
    <row r="46" spans="1:22" ht="15.75">
      <c r="A46" s="40" t="s">
        <v>42</v>
      </c>
      <c r="B46" s="41" t="s">
        <v>178</v>
      </c>
      <c r="D46" s="54" t="s">
        <v>170</v>
      </c>
      <c r="E46" s="41" t="s">
        <v>211</v>
      </c>
      <c r="H46" s="230">
        <v>2008</v>
      </c>
      <c r="I46" s="231"/>
      <c r="J46" s="231"/>
      <c r="K46" s="232"/>
      <c r="L46" s="233" t="s">
        <v>56</v>
      </c>
      <c r="M46" s="234"/>
      <c r="N46" s="234"/>
      <c r="O46" s="234"/>
      <c r="P46" s="234"/>
      <c r="Q46" s="234"/>
      <c r="R46" s="234"/>
      <c r="S46" s="234"/>
      <c r="T46" s="234"/>
      <c r="U46" s="234"/>
      <c r="V46" s="235"/>
    </row>
    <row r="47" spans="1:22" ht="15.75">
      <c r="A47" s="40" t="s">
        <v>43</v>
      </c>
      <c r="B47" s="41" t="s">
        <v>122</v>
      </c>
      <c r="D47" s="50" t="s">
        <v>171</v>
      </c>
      <c r="E47" s="41" t="s">
        <v>209</v>
      </c>
      <c r="H47" s="230">
        <v>2009</v>
      </c>
      <c r="I47" s="231"/>
      <c r="J47" s="231"/>
      <c r="K47" s="232"/>
      <c r="L47" s="233" t="s">
        <v>54</v>
      </c>
      <c r="M47" s="234"/>
      <c r="N47" s="234"/>
      <c r="O47" s="234"/>
      <c r="P47" s="234"/>
      <c r="Q47" s="234"/>
      <c r="R47" s="234"/>
      <c r="S47" s="234"/>
      <c r="T47" s="234"/>
      <c r="U47" s="234"/>
      <c r="V47" s="235"/>
    </row>
    <row r="48" spans="1:22" ht="15.75">
      <c r="A48" s="40" t="s">
        <v>44</v>
      </c>
      <c r="B48" s="41" t="s">
        <v>217</v>
      </c>
      <c r="D48" s="54" t="s">
        <v>172</v>
      </c>
      <c r="E48" s="41" t="s">
        <v>203</v>
      </c>
      <c r="H48" s="230">
        <v>2010</v>
      </c>
      <c r="I48" s="231"/>
      <c r="J48" s="231"/>
      <c r="K48" s="232"/>
      <c r="L48" s="233" t="s">
        <v>64</v>
      </c>
      <c r="M48" s="234"/>
      <c r="N48" s="234"/>
      <c r="O48" s="234"/>
      <c r="P48" s="234"/>
      <c r="Q48" s="234"/>
      <c r="R48" s="234"/>
      <c r="S48" s="234"/>
      <c r="T48" s="234"/>
      <c r="U48" s="234"/>
      <c r="V48" s="235"/>
    </row>
    <row r="49" spans="1:22" ht="16.5" thickBot="1">
      <c r="A49" s="40" t="s">
        <v>45</v>
      </c>
      <c r="B49" s="41" t="s">
        <v>120</v>
      </c>
      <c r="D49" s="81" t="s">
        <v>212</v>
      </c>
      <c r="E49" s="82" t="s">
        <v>218</v>
      </c>
      <c r="H49" s="230">
        <v>2011</v>
      </c>
      <c r="I49" s="231"/>
      <c r="J49" s="231"/>
      <c r="K49" s="232"/>
      <c r="L49" s="233" t="s">
        <v>3</v>
      </c>
      <c r="M49" s="234"/>
      <c r="N49" s="234"/>
      <c r="O49" s="234"/>
      <c r="P49" s="234"/>
      <c r="Q49" s="234"/>
      <c r="R49" s="234"/>
      <c r="S49" s="234"/>
      <c r="T49" s="234"/>
      <c r="U49" s="234"/>
      <c r="V49" s="235"/>
    </row>
    <row r="50" spans="1:22" ht="15.75">
      <c r="A50" s="40" t="s">
        <v>46</v>
      </c>
      <c r="B50" s="41" t="s">
        <v>177</v>
      </c>
      <c r="H50" s="230">
        <v>2012</v>
      </c>
      <c r="I50" s="231"/>
      <c r="J50" s="231"/>
      <c r="K50" s="232"/>
      <c r="L50" s="233" t="s">
        <v>63</v>
      </c>
      <c r="M50" s="234"/>
      <c r="N50" s="234"/>
      <c r="O50" s="234"/>
      <c r="P50" s="234"/>
      <c r="Q50" s="234"/>
      <c r="R50" s="234"/>
      <c r="S50" s="234"/>
      <c r="T50" s="234"/>
      <c r="U50" s="234"/>
      <c r="V50" s="235"/>
    </row>
    <row r="51" spans="1:22" ht="15" customHeight="1" thickBot="1">
      <c r="A51" s="44" t="s">
        <v>47</v>
      </c>
      <c r="B51" s="53" t="s">
        <v>175</v>
      </c>
      <c r="H51" s="230">
        <v>2013</v>
      </c>
      <c r="I51" s="231"/>
      <c r="J51" s="231"/>
      <c r="K51" s="232"/>
      <c r="L51" s="233" t="s">
        <v>60</v>
      </c>
      <c r="M51" s="234"/>
      <c r="N51" s="234"/>
      <c r="O51" s="234"/>
      <c r="P51" s="234"/>
      <c r="Q51" s="234"/>
      <c r="R51" s="234"/>
      <c r="S51" s="234"/>
      <c r="T51" s="234"/>
      <c r="U51" s="234"/>
      <c r="V51" s="235"/>
    </row>
    <row r="52" spans="2:22" ht="15.75">
      <c r="B52" s="6"/>
      <c r="H52" s="230">
        <v>2014</v>
      </c>
      <c r="I52" s="231"/>
      <c r="J52" s="231"/>
      <c r="K52" s="232"/>
      <c r="L52" s="233" t="s">
        <v>63</v>
      </c>
      <c r="M52" s="234"/>
      <c r="N52" s="234"/>
      <c r="O52" s="234"/>
      <c r="P52" s="234"/>
      <c r="Q52" s="234"/>
      <c r="R52" s="234"/>
      <c r="S52" s="234"/>
      <c r="T52" s="234"/>
      <c r="U52" s="234"/>
      <c r="V52" s="235"/>
    </row>
    <row r="53" spans="1:22" ht="15.75">
      <c r="A53" s="236" t="s">
        <v>227</v>
      </c>
      <c r="B53" s="237"/>
      <c r="C53" s="237"/>
      <c r="D53" s="237"/>
      <c r="E53" s="237"/>
      <c r="H53" s="230">
        <v>2015</v>
      </c>
      <c r="I53" s="231"/>
      <c r="J53" s="231"/>
      <c r="K53" s="232"/>
      <c r="L53" s="233" t="s">
        <v>63</v>
      </c>
      <c r="M53" s="234"/>
      <c r="N53" s="234"/>
      <c r="O53" s="234"/>
      <c r="P53" s="234"/>
      <c r="Q53" s="234"/>
      <c r="R53" s="234"/>
      <c r="S53" s="234"/>
      <c r="T53" s="234"/>
      <c r="U53" s="234"/>
      <c r="V53" s="235"/>
    </row>
    <row r="54" ht="12.75">
      <c r="A54"/>
    </row>
    <row r="55" spans="1:2" ht="12.75">
      <c r="A55" s="8"/>
      <c r="B55" s="10" t="s">
        <v>61</v>
      </c>
    </row>
    <row r="56" spans="1:2" ht="12.75">
      <c r="A56" s="9"/>
      <c r="B56" s="7" t="s">
        <v>62</v>
      </c>
    </row>
  </sheetData>
  <sheetProtection/>
  <mergeCells count="52">
    <mergeCell ref="G5:AJ5"/>
    <mergeCell ref="G8:V8"/>
    <mergeCell ref="X8:AJ8"/>
    <mergeCell ref="H33:V33"/>
    <mergeCell ref="H34:K34"/>
    <mergeCell ref="L34:V34"/>
    <mergeCell ref="H35:K35"/>
    <mergeCell ref="L35:V35"/>
    <mergeCell ref="AB35:AH35"/>
    <mergeCell ref="H36:K36"/>
    <mergeCell ref="L36:V36"/>
    <mergeCell ref="H37:K37"/>
    <mergeCell ref="L37:V37"/>
    <mergeCell ref="AB37:AE37"/>
    <mergeCell ref="H38:K38"/>
    <mergeCell ref="L38:V38"/>
    <mergeCell ref="AB38:AE38"/>
    <mergeCell ref="H39:K39"/>
    <mergeCell ref="L39:V39"/>
    <mergeCell ref="AB39:AE39"/>
    <mergeCell ref="H40:K40"/>
    <mergeCell ref="L40:V40"/>
    <mergeCell ref="AB40:AE40"/>
    <mergeCell ref="H41:K41"/>
    <mergeCell ref="L41:V41"/>
    <mergeCell ref="H42:K42"/>
    <mergeCell ref="L42:V42"/>
    <mergeCell ref="H43:K43"/>
    <mergeCell ref="L43:V43"/>
    <mergeCell ref="AB43:AE43"/>
    <mergeCell ref="H44:K44"/>
    <mergeCell ref="L44:V44"/>
    <mergeCell ref="AB44:AE44"/>
    <mergeCell ref="H45:K45"/>
    <mergeCell ref="L45:V45"/>
    <mergeCell ref="H46:K46"/>
    <mergeCell ref="L46:V46"/>
    <mergeCell ref="H47:K47"/>
    <mergeCell ref="L47:V47"/>
    <mergeCell ref="H48:K48"/>
    <mergeCell ref="L48:V48"/>
    <mergeCell ref="H49:K49"/>
    <mergeCell ref="L49:V49"/>
    <mergeCell ref="H50:K50"/>
    <mergeCell ref="L50:V50"/>
    <mergeCell ref="H51:K51"/>
    <mergeCell ref="L51:V51"/>
    <mergeCell ref="H52:K52"/>
    <mergeCell ref="L52:V52"/>
    <mergeCell ref="A53:E53"/>
    <mergeCell ref="H53:K53"/>
    <mergeCell ref="L53:V53"/>
  </mergeCells>
  <printOptions horizontalCentered="1"/>
  <pageMargins left="0.5511811023622047" right="0.4330708661417323" top="0.1968503937007874" bottom="0.1968503937007874" header="0" footer="0"/>
  <pageSetup fitToHeight="1" fitToWidth="1"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B5:Q96"/>
  <sheetViews>
    <sheetView showGridLines="0" zoomScale="87" zoomScaleNormal="87" zoomScalePageLayoutView="0" workbookViewId="0" topLeftCell="A1">
      <selection activeCell="H24" sqref="H24"/>
    </sheetView>
  </sheetViews>
  <sheetFormatPr defaultColWidth="11.421875" defaultRowHeight="12.75"/>
  <cols>
    <col min="1" max="1" width="2.28125" style="85" customWidth="1"/>
    <col min="2" max="2" width="8.7109375" style="139" bestFit="1" customWidth="1"/>
    <col min="3" max="3" width="43.00390625" style="140" customWidth="1"/>
    <col min="4" max="4" width="9.28125" style="140" customWidth="1"/>
    <col min="5" max="5" width="43.00390625" style="140" bestFit="1" customWidth="1"/>
    <col min="6" max="6" width="9.28125" style="140" customWidth="1"/>
    <col min="7" max="7" width="7.00390625" style="140" customWidth="1"/>
    <col min="8" max="8" width="46.00390625" style="135" customWidth="1"/>
    <col min="9" max="9" width="9.57421875" style="141" customWidth="1"/>
    <col min="10" max="10" width="15.57421875" style="141" customWidth="1"/>
    <col min="11" max="11" width="19.8515625" style="141" customWidth="1"/>
    <col min="12" max="12" width="3.8515625" style="85" customWidth="1"/>
    <col min="13" max="16384" width="11.421875" style="85" customWidth="1"/>
  </cols>
  <sheetData>
    <row r="5" ht="12.75">
      <c r="C5" s="199" t="s">
        <v>392</v>
      </c>
    </row>
    <row r="6" ht="13.5" thickBot="1"/>
    <row r="7" spans="2:11" ht="24.75" customHeight="1" thickBot="1">
      <c r="B7" s="171" t="s">
        <v>302</v>
      </c>
      <c r="C7" s="172" t="s">
        <v>232</v>
      </c>
      <c r="D7" s="175" t="s">
        <v>304</v>
      </c>
      <c r="E7" s="172" t="s">
        <v>232</v>
      </c>
      <c r="F7" s="175" t="s">
        <v>304</v>
      </c>
      <c r="G7" s="174" t="s">
        <v>303</v>
      </c>
      <c r="H7" s="172" t="s">
        <v>307</v>
      </c>
      <c r="I7" s="173" t="s">
        <v>305</v>
      </c>
      <c r="J7" s="298" t="s">
        <v>306</v>
      </c>
      <c r="K7" s="299"/>
    </row>
    <row r="8" spans="2:12" ht="19.5" customHeight="1">
      <c r="B8" s="142" t="s">
        <v>2</v>
      </c>
      <c r="C8" s="190" t="str">
        <f>'Ranking 2016 1° Fecha DAOM'!H10</f>
        <v>EL RETIRO</v>
      </c>
      <c r="D8" s="180"/>
      <c r="E8" s="190" t="str">
        <f>'Ranking 2016 1° Fecha DAOM'!H12</f>
        <v>BERISSO</v>
      </c>
      <c r="F8" s="180"/>
      <c r="G8" s="160">
        <v>5</v>
      </c>
      <c r="H8" s="170">
        <v>42674</v>
      </c>
      <c r="I8" s="181">
        <v>0.7916666666666666</v>
      </c>
      <c r="J8" s="300"/>
      <c r="K8" s="301"/>
      <c r="L8" s="85" t="s">
        <v>0</v>
      </c>
    </row>
    <row r="9" spans="2:11" ht="19.5" customHeight="1">
      <c r="B9" s="143" t="s">
        <v>4</v>
      </c>
      <c r="C9" s="185" t="str">
        <f>'Ranking 2016 1° Fecha DAOM'!I10</f>
        <v>ARSENAL ZARATE</v>
      </c>
      <c r="D9" s="178"/>
      <c r="E9" s="185" t="str">
        <f>'Ranking 2016 1° Fecha DAOM'!I12</f>
        <v>ATLETICO SAN ANDRES</v>
      </c>
      <c r="F9" s="178"/>
      <c r="G9" s="158">
        <v>6</v>
      </c>
      <c r="H9" s="162">
        <v>42674</v>
      </c>
      <c r="I9" s="182">
        <v>0.8055555555555555</v>
      </c>
      <c r="J9" s="288"/>
      <c r="K9" s="289"/>
    </row>
    <row r="10" spans="2:11" ht="19.5" customHeight="1">
      <c r="B10" s="143" t="s">
        <v>5</v>
      </c>
      <c r="C10" s="185" t="str">
        <f>'Ranking 2016 1° Fecha DAOM'!G15</f>
        <v>TIRO FEDERAL DE SAN PEDRO</v>
      </c>
      <c r="D10" s="178"/>
      <c r="E10" s="185" t="str">
        <f>'Ranking 2016 1° Fecha DAOM'!G17</f>
        <v>FLORESTA</v>
      </c>
      <c r="F10" s="178"/>
      <c r="G10" s="158">
        <v>7</v>
      </c>
      <c r="H10" s="162">
        <v>42674</v>
      </c>
      <c r="I10" s="182">
        <v>0.819444444444444</v>
      </c>
      <c r="J10" s="288"/>
      <c r="K10" s="289"/>
    </row>
    <row r="11" spans="2:11" ht="19.5" customHeight="1">
      <c r="B11" s="143" t="s">
        <v>6</v>
      </c>
      <c r="C11" s="185" t="str">
        <f>'Ranking 2016 1° Fecha DAOM'!H15</f>
        <v>BANCO HIPOTECARIO</v>
      </c>
      <c r="D11" s="178"/>
      <c r="E11" s="185" t="str">
        <f>'Ranking 2016 1° Fecha DAOM'!H17</f>
        <v>LAS HERAS</v>
      </c>
      <c r="F11" s="178"/>
      <c r="G11" s="158">
        <v>8</v>
      </c>
      <c r="H11" s="162">
        <v>42674</v>
      </c>
      <c r="I11" s="182">
        <v>0.833333333333333</v>
      </c>
      <c r="J11" s="288"/>
      <c r="K11" s="289"/>
    </row>
    <row r="12" spans="2:11" ht="19.5" customHeight="1">
      <c r="B12" s="143" t="s">
        <v>7</v>
      </c>
      <c r="C12" s="185" t="str">
        <f>'Ranking 2016 1° Fecha DAOM'!H11</f>
        <v>SAN JOSE</v>
      </c>
      <c r="D12" s="178"/>
      <c r="E12" s="185" t="str">
        <f>'Ranking 2016 1° Fecha DAOM'!H12</f>
        <v>BERISSO</v>
      </c>
      <c r="F12" s="178"/>
      <c r="G12" s="160">
        <v>5</v>
      </c>
      <c r="H12" s="162">
        <v>42674</v>
      </c>
      <c r="I12" s="182">
        <v>0.847222222222222</v>
      </c>
      <c r="J12" s="288"/>
      <c r="K12" s="289"/>
    </row>
    <row r="13" spans="2:11" ht="19.5" customHeight="1">
      <c r="B13" s="143" t="s">
        <v>8</v>
      </c>
      <c r="C13" s="185" t="str">
        <f>'Ranking 2016 1° Fecha DAOM'!I11</f>
        <v>LOS PINOS</v>
      </c>
      <c r="D13" s="178"/>
      <c r="E13" s="185" t="str">
        <f>'Ranking 2016 1° Fecha DAOM'!I12</f>
        <v>ATLETICO SAN ANDRES</v>
      </c>
      <c r="F13" s="178"/>
      <c r="G13" s="158">
        <v>6</v>
      </c>
      <c r="H13" s="162">
        <v>42674</v>
      </c>
      <c r="I13" s="182">
        <v>0.861111111111111</v>
      </c>
      <c r="J13" s="288"/>
      <c r="K13" s="289"/>
    </row>
    <row r="14" spans="2:11" ht="19.5" customHeight="1">
      <c r="B14" s="143" t="s">
        <v>9</v>
      </c>
      <c r="C14" s="185" t="str">
        <f>'Ranking 2016 1° Fecha DAOM'!G16</f>
        <v>ATLETICO y PROGRESO</v>
      </c>
      <c r="D14" s="178"/>
      <c r="E14" s="185" t="str">
        <f>'Ranking 2016 1° Fecha DAOM'!G17</f>
        <v>FLORESTA</v>
      </c>
      <c r="F14" s="178"/>
      <c r="G14" s="158">
        <v>7</v>
      </c>
      <c r="H14" s="162">
        <v>42674</v>
      </c>
      <c r="I14" s="182">
        <v>0.875</v>
      </c>
      <c r="J14" s="288"/>
      <c r="K14" s="289"/>
    </row>
    <row r="15" spans="2:14" ht="19.5" customHeight="1">
      <c r="B15" s="143" t="s">
        <v>10</v>
      </c>
      <c r="C15" s="187" t="str">
        <f>'Ranking 2016 1° Fecha DAOM'!H16</f>
        <v>VICENTE LOPEZ</v>
      </c>
      <c r="D15" s="178"/>
      <c r="E15" s="187" t="str">
        <f>'Ranking 2016 1° Fecha DAOM'!H17</f>
        <v>LAS HERAS</v>
      </c>
      <c r="F15" s="178"/>
      <c r="G15" s="158">
        <v>8</v>
      </c>
      <c r="H15" s="162">
        <v>42674</v>
      </c>
      <c r="I15" s="182">
        <v>0.888888888888889</v>
      </c>
      <c r="J15" s="288" t="s">
        <v>0</v>
      </c>
      <c r="K15" s="289"/>
      <c r="N15" s="85" t="s">
        <v>0</v>
      </c>
    </row>
    <row r="16" spans="2:13" ht="19.5" customHeight="1">
      <c r="B16" s="143" t="s">
        <v>11</v>
      </c>
      <c r="C16" s="185" t="str">
        <f>'Ranking 2016 1° Fecha DAOM'!H10</f>
        <v>EL RETIRO</v>
      </c>
      <c r="D16" s="178"/>
      <c r="E16" s="185" t="str">
        <f>'Ranking 2016 1° Fecha DAOM'!H11</f>
        <v>SAN JOSE</v>
      </c>
      <c r="F16" s="178"/>
      <c r="G16" s="160">
        <v>5</v>
      </c>
      <c r="H16" s="162">
        <v>42674</v>
      </c>
      <c r="I16" s="182">
        <v>0.902777777777778</v>
      </c>
      <c r="J16" s="294" t="s">
        <v>0</v>
      </c>
      <c r="K16" s="295"/>
      <c r="M16" s="85" t="s">
        <v>0</v>
      </c>
    </row>
    <row r="17" spans="2:11" ht="19.5" customHeight="1">
      <c r="B17" s="143" t="s">
        <v>12</v>
      </c>
      <c r="C17" s="185" t="str">
        <f>'Ranking 2016 1° Fecha DAOM'!I10</f>
        <v>ARSENAL ZARATE</v>
      </c>
      <c r="D17" s="178"/>
      <c r="E17" s="185" t="str">
        <f>'Ranking 2016 1° Fecha DAOM'!I11</f>
        <v>LOS PINOS</v>
      </c>
      <c r="F17" s="178"/>
      <c r="G17" s="158">
        <v>6</v>
      </c>
      <c r="H17" s="162">
        <v>42674</v>
      </c>
      <c r="I17" s="182">
        <v>0.916666666666667</v>
      </c>
      <c r="J17" s="288"/>
      <c r="K17" s="289"/>
    </row>
    <row r="18" spans="2:11" ht="19.5" customHeight="1">
      <c r="B18" s="156" t="s">
        <v>13</v>
      </c>
      <c r="C18" s="185" t="str">
        <f>'Ranking 2016 1° Fecha DAOM'!G15</f>
        <v>TIRO FEDERAL DE SAN PEDRO</v>
      </c>
      <c r="D18" s="178"/>
      <c r="E18" s="185" t="str">
        <f>'Ranking 2016 1° Fecha DAOM'!G16</f>
        <v>ATLETICO y PROGRESO</v>
      </c>
      <c r="F18" s="178"/>
      <c r="G18" s="158">
        <v>7</v>
      </c>
      <c r="H18" s="162">
        <v>42674</v>
      </c>
      <c r="I18" s="182">
        <v>0.930555555555555</v>
      </c>
      <c r="J18" s="288"/>
      <c r="K18" s="289"/>
    </row>
    <row r="19" spans="2:11" ht="19.5" customHeight="1" thickBot="1">
      <c r="B19" s="146" t="s">
        <v>14</v>
      </c>
      <c r="C19" s="188" t="str">
        <f>'Ranking 2016 1° Fecha DAOM'!H15</f>
        <v>BANCO HIPOTECARIO</v>
      </c>
      <c r="D19" s="179"/>
      <c r="E19" s="188" t="str">
        <f>'Ranking 2016 1° Fecha DAOM'!H16</f>
        <v>VICENTE LOPEZ</v>
      </c>
      <c r="F19" s="179"/>
      <c r="G19" s="161">
        <v>8</v>
      </c>
      <c r="H19" s="167">
        <v>42674</v>
      </c>
      <c r="I19" s="183">
        <v>0.944444444444444</v>
      </c>
      <c r="J19" s="286"/>
      <c r="K19" s="287"/>
    </row>
    <row r="20" spans="2:12" ht="19.5" customHeight="1">
      <c r="B20" s="147" t="s">
        <v>15</v>
      </c>
      <c r="C20" s="189" t="str">
        <f>'Ranking 2016 1° Fecha DAOM'!G5</f>
        <v>CIUDAD DE BUENOS AIRES</v>
      </c>
      <c r="D20" s="180"/>
      <c r="E20" s="189" t="str">
        <f>'Ranking 2016 1° Fecha DAOM'!G7</f>
        <v>DEFENSORES DE GLEW</v>
      </c>
      <c r="F20" s="180"/>
      <c r="G20" s="160">
        <v>1</v>
      </c>
      <c r="H20" s="165">
        <v>42675</v>
      </c>
      <c r="I20" s="181">
        <v>0.7916666666666666</v>
      </c>
      <c r="J20" s="296"/>
      <c r="K20" s="297"/>
      <c r="L20" s="144"/>
    </row>
    <row r="21" spans="2:12" ht="19.5" customHeight="1">
      <c r="B21" s="143" t="s">
        <v>16</v>
      </c>
      <c r="C21" s="185" t="str">
        <f>'Ranking 2016 1° Fecha DAOM'!H5</f>
        <v>SAN CARLOS</v>
      </c>
      <c r="D21" s="178"/>
      <c r="E21" s="185" t="str">
        <f>'Ranking 2016 1° Fecha DAOM'!H7</f>
        <v>CIUDAD DE CAMPANA</v>
      </c>
      <c r="F21" s="178"/>
      <c r="G21" s="158">
        <v>2</v>
      </c>
      <c r="H21" s="163">
        <v>42675</v>
      </c>
      <c r="I21" s="182">
        <v>0.8055555555555555</v>
      </c>
      <c r="J21" s="288"/>
      <c r="K21" s="289"/>
      <c r="L21" s="145"/>
    </row>
    <row r="22" spans="2:11" ht="19.5" customHeight="1">
      <c r="B22" s="143" t="s">
        <v>17</v>
      </c>
      <c r="C22" s="186" t="str">
        <f>'Ranking 2016 1° Fecha DAOM'!I5</f>
        <v>DAOM</v>
      </c>
      <c r="D22" s="178"/>
      <c r="E22" s="186" t="str">
        <f>'Ranking 2016 1° Fecha DAOM'!I7</f>
        <v>TIRO FEDERAL DE BARADERO</v>
      </c>
      <c r="F22" s="178"/>
      <c r="G22" s="158">
        <v>3</v>
      </c>
      <c r="H22" s="163">
        <v>42675</v>
      </c>
      <c r="I22" s="182">
        <v>0.819444444444444</v>
      </c>
      <c r="J22" s="288"/>
      <c r="K22" s="289"/>
    </row>
    <row r="23" spans="2:11" ht="19.5" customHeight="1">
      <c r="B23" s="143" t="s">
        <v>18</v>
      </c>
      <c r="C23" s="187" t="str">
        <f>'Ranking 2016 1° Fecha DAOM'!G10</f>
        <v>CURUPAYTI</v>
      </c>
      <c r="D23" s="178"/>
      <c r="E23" s="187" t="str">
        <f>'Ranking 2016 1° Fecha DAOM'!G12</f>
        <v>SAPA</v>
      </c>
      <c r="F23" s="178"/>
      <c r="G23" s="158">
        <v>4</v>
      </c>
      <c r="H23" s="163">
        <v>42675</v>
      </c>
      <c r="I23" s="182">
        <v>0.833333333333333</v>
      </c>
      <c r="J23" s="288"/>
      <c r="K23" s="289"/>
    </row>
    <row r="24" spans="2:11" ht="19.5" customHeight="1">
      <c r="B24" s="147" t="s">
        <v>19</v>
      </c>
      <c r="C24" s="186" t="str">
        <f>'Ranking 2016 1° Fecha DAOM'!G6</f>
        <v>BERAZATEGUI</v>
      </c>
      <c r="D24" s="178"/>
      <c r="E24" s="185" t="str">
        <f>'Ranking 2016 1° Fecha DAOM'!G7</f>
        <v>DEFENSORES DE GLEW</v>
      </c>
      <c r="F24" s="178"/>
      <c r="G24" s="158">
        <v>1</v>
      </c>
      <c r="H24" s="163">
        <v>42675</v>
      </c>
      <c r="I24" s="182">
        <v>0.847222222222222</v>
      </c>
      <c r="J24" s="292"/>
      <c r="K24" s="293"/>
    </row>
    <row r="25" spans="2:11" ht="19.5" customHeight="1">
      <c r="B25" s="143" t="s">
        <v>20</v>
      </c>
      <c r="C25" s="186" t="str">
        <f>'Ranking 2016 1° Fecha DAOM'!H6</f>
        <v>LOS CEDROS</v>
      </c>
      <c r="D25" s="178"/>
      <c r="E25" s="185" t="str">
        <f>'Ranking 2016 1° Fecha DAOM'!H7</f>
        <v>CIUDAD DE CAMPANA</v>
      </c>
      <c r="F25" s="178"/>
      <c r="G25" s="158">
        <v>2</v>
      </c>
      <c r="H25" s="163">
        <v>42675</v>
      </c>
      <c r="I25" s="182">
        <v>0.861111111111111</v>
      </c>
      <c r="J25" s="288"/>
      <c r="K25" s="289"/>
    </row>
    <row r="26" spans="2:11" ht="19.5" customHeight="1">
      <c r="B26" s="143" t="s">
        <v>21</v>
      </c>
      <c r="C26" s="186" t="str">
        <f>'Ranking 2016 1° Fecha DAOM'!I6</f>
        <v>ARGENTINO</v>
      </c>
      <c r="D26" s="178"/>
      <c r="E26" s="185" t="str">
        <f>'Ranking 2016 1° Fecha DAOM'!I7</f>
        <v>TIRO FEDERAL DE BARADERO</v>
      </c>
      <c r="F26" s="178"/>
      <c r="G26" s="158">
        <v>3</v>
      </c>
      <c r="H26" s="163">
        <v>42675</v>
      </c>
      <c r="I26" s="182">
        <v>0.875</v>
      </c>
      <c r="J26" s="288"/>
      <c r="K26" s="289"/>
    </row>
    <row r="27" spans="2:11" ht="19.5" customHeight="1">
      <c r="B27" s="143" t="s">
        <v>22</v>
      </c>
      <c r="C27" s="186" t="str">
        <f>'Ranking 2016 1° Fecha DAOM'!G11</f>
        <v>SAN MIGUEL</v>
      </c>
      <c r="D27" s="178"/>
      <c r="E27" s="186" t="str">
        <f>'Ranking 2016 1° Fecha DAOM'!G12</f>
        <v>SAPA</v>
      </c>
      <c r="F27" s="178"/>
      <c r="G27" s="158">
        <v>4</v>
      </c>
      <c r="H27" s="163">
        <v>42675</v>
      </c>
      <c r="I27" s="182">
        <v>0.888888888888889</v>
      </c>
      <c r="J27" s="288"/>
      <c r="K27" s="289"/>
    </row>
    <row r="28" spans="2:11" ht="19.5" customHeight="1">
      <c r="B28" s="143" t="s">
        <v>23</v>
      </c>
      <c r="C28" s="190" t="str">
        <f>'Ranking 2016 1° Fecha DAOM'!G5</f>
        <v>CIUDAD DE BUENOS AIRES</v>
      </c>
      <c r="D28" s="180"/>
      <c r="E28" s="190" t="str">
        <f>'Ranking 2016 1° Fecha DAOM'!G6</f>
        <v>BERAZATEGUI</v>
      </c>
      <c r="F28" s="180"/>
      <c r="G28" s="160">
        <v>1</v>
      </c>
      <c r="H28" s="163">
        <v>42675</v>
      </c>
      <c r="I28" s="182">
        <v>0.902777777777778</v>
      </c>
      <c r="J28" s="288"/>
      <c r="K28" s="289"/>
    </row>
    <row r="29" spans="2:11" ht="19.5" customHeight="1">
      <c r="B29" s="143" t="s">
        <v>24</v>
      </c>
      <c r="C29" s="187" t="str">
        <f>'Ranking 2016 1° Fecha DAOM'!H5</f>
        <v>SAN CARLOS</v>
      </c>
      <c r="D29" s="178"/>
      <c r="E29" s="187" t="str">
        <f>'Ranking 2016 1° Fecha DAOM'!H6</f>
        <v>LOS CEDROS</v>
      </c>
      <c r="F29" s="178"/>
      <c r="G29" s="158">
        <v>2</v>
      </c>
      <c r="H29" s="163">
        <v>42675</v>
      </c>
      <c r="I29" s="182">
        <v>0.916666666666667</v>
      </c>
      <c r="J29" s="288"/>
      <c r="K29" s="289"/>
    </row>
    <row r="30" spans="2:11" ht="19.5" customHeight="1">
      <c r="B30" s="143" t="s">
        <v>25</v>
      </c>
      <c r="C30" s="186" t="str">
        <f>'Ranking 2016 1° Fecha DAOM'!I5</f>
        <v>DAOM</v>
      </c>
      <c r="D30" s="178"/>
      <c r="E30" s="186" t="str">
        <f>'Ranking 2016 1° Fecha DAOM'!I6</f>
        <v>ARGENTINO</v>
      </c>
      <c r="F30" s="178"/>
      <c r="G30" s="158">
        <v>3</v>
      </c>
      <c r="H30" s="163">
        <v>42675</v>
      </c>
      <c r="I30" s="182">
        <v>0.930555555555555</v>
      </c>
      <c r="J30" s="294"/>
      <c r="K30" s="295"/>
    </row>
    <row r="31" spans="2:11" ht="19.5" customHeight="1" thickBot="1">
      <c r="B31" s="146" t="s">
        <v>26</v>
      </c>
      <c r="C31" s="191" t="str">
        <f>'Ranking 2016 1° Fecha DAOM'!G10</f>
        <v>CURUPAYTI</v>
      </c>
      <c r="D31" s="179"/>
      <c r="E31" s="191" t="str">
        <f>'Ranking 2016 1° Fecha DAOM'!G11</f>
        <v>SAN MIGUEL</v>
      </c>
      <c r="F31" s="179"/>
      <c r="G31" s="161">
        <v>4</v>
      </c>
      <c r="H31" s="168">
        <v>42675</v>
      </c>
      <c r="I31" s="183">
        <v>0.944444444444444</v>
      </c>
      <c r="J31" s="286"/>
      <c r="K31" s="287"/>
    </row>
    <row r="32" spans="2:11" ht="19.5" customHeight="1">
      <c r="B32" s="147" t="s">
        <v>27</v>
      </c>
      <c r="C32" s="189" t="str">
        <f>'Ranking 2016 1° Fecha DAOM'!I15</f>
        <v>VARELA JR</v>
      </c>
      <c r="D32" s="180"/>
      <c r="E32" s="189" t="str">
        <f>'Ranking 2016 1° Fecha DAOM'!I17</f>
        <v>BEROMAMA</v>
      </c>
      <c r="F32" s="180"/>
      <c r="G32" s="160">
        <v>9</v>
      </c>
      <c r="H32" s="166">
        <v>42676</v>
      </c>
      <c r="I32" s="181">
        <v>0.7916666666666666</v>
      </c>
      <c r="J32" s="292"/>
      <c r="K32" s="293"/>
    </row>
    <row r="33" spans="2:11" ht="19.5" customHeight="1">
      <c r="B33" s="143" t="s">
        <v>28</v>
      </c>
      <c r="C33" s="186" t="str">
        <f>'Ranking 2016 1° Fecha DAOM'!G20</f>
        <v>ARECO</v>
      </c>
      <c r="D33" s="178"/>
      <c r="E33" s="186" t="str">
        <f>'Ranking 2016 1° Fecha DAOM'!G22</f>
        <v>SOCIEDAD HEBRAICA</v>
      </c>
      <c r="F33" s="178"/>
      <c r="G33" s="158">
        <v>10</v>
      </c>
      <c r="H33" s="164">
        <v>42676</v>
      </c>
      <c r="I33" s="182">
        <v>0.8055555555555555</v>
      </c>
      <c r="J33" s="288" t="s">
        <v>0</v>
      </c>
      <c r="K33" s="289"/>
    </row>
    <row r="34" spans="2:11" ht="19.5" customHeight="1">
      <c r="B34" s="143" t="s">
        <v>29</v>
      </c>
      <c r="C34" s="186" t="str">
        <f>'Ranking 2016 1° Fecha DAOM'!H20</f>
        <v>SAN MARCOS</v>
      </c>
      <c r="D34" s="178"/>
      <c r="E34" s="185" t="str">
        <f>'Ranking 2016 1° Fecha DAOM'!H22</f>
        <v>PORTEÑO</v>
      </c>
      <c r="F34" s="178"/>
      <c r="G34" s="159">
        <v>11</v>
      </c>
      <c r="H34" s="164">
        <v>42676</v>
      </c>
      <c r="I34" s="182">
        <v>0.819444444444444</v>
      </c>
      <c r="J34" s="294"/>
      <c r="K34" s="295"/>
    </row>
    <row r="35" spans="2:11" ht="19.5" customHeight="1">
      <c r="B35" s="156" t="s">
        <v>30</v>
      </c>
      <c r="C35" s="185" t="str">
        <f>'Ranking 2016 1° Fecha DAOM'!I20</f>
        <v>VIRREYES</v>
      </c>
      <c r="D35" s="178"/>
      <c r="E35" s="185" t="str">
        <f>'Ranking 2016 1° Fecha DAOM'!I22</f>
        <v>EZEIZA</v>
      </c>
      <c r="F35" s="178"/>
      <c r="G35" s="158">
        <v>12</v>
      </c>
      <c r="H35" s="164">
        <v>42676</v>
      </c>
      <c r="I35" s="182">
        <v>0.833333333333333</v>
      </c>
      <c r="J35" s="288"/>
      <c r="K35" s="289"/>
    </row>
    <row r="36" spans="2:11" ht="19.5" customHeight="1">
      <c r="B36" s="143" t="s">
        <v>31</v>
      </c>
      <c r="C36" s="190" t="str">
        <f>'Ranking 2016 1° Fecha DAOM'!I16</f>
        <v>LAS CAÑAS</v>
      </c>
      <c r="D36" s="180"/>
      <c r="E36" s="189" t="str">
        <f>'Ranking 2016 1° Fecha DAOM'!I17</f>
        <v>BEROMAMA</v>
      </c>
      <c r="F36" s="180"/>
      <c r="G36" s="160">
        <v>9</v>
      </c>
      <c r="H36" s="164">
        <v>42676</v>
      </c>
      <c r="I36" s="182">
        <v>0.847222222222222</v>
      </c>
      <c r="J36" s="288"/>
      <c r="K36" s="289"/>
    </row>
    <row r="37" spans="2:11" ht="19.5" customHeight="1">
      <c r="B37" s="143" t="s">
        <v>32</v>
      </c>
      <c r="C37" s="186" t="str">
        <f>'Ranking 2016 1° Fecha DAOM'!G21</f>
        <v>VICENTINOS</v>
      </c>
      <c r="D37" s="178"/>
      <c r="E37" s="185" t="str">
        <f>'Ranking 2016 1° Fecha DAOM'!G22</f>
        <v>SOCIEDAD HEBRAICA</v>
      </c>
      <c r="F37" s="178"/>
      <c r="G37" s="158">
        <v>10</v>
      </c>
      <c r="H37" s="164">
        <v>42676</v>
      </c>
      <c r="I37" s="182">
        <v>0.861111111111111</v>
      </c>
      <c r="J37" s="288"/>
      <c r="K37" s="289"/>
    </row>
    <row r="38" spans="2:11" ht="19.5" customHeight="1">
      <c r="B38" s="143" t="s">
        <v>33</v>
      </c>
      <c r="C38" s="186" t="str">
        <f>'Ranking 2016 1° Fecha DAOM'!H21</f>
        <v>G y E DE ITUZAINGO</v>
      </c>
      <c r="D38" s="178"/>
      <c r="E38" s="186" t="str">
        <f>'Ranking 2016 1° Fecha DAOM'!H22</f>
        <v>PORTEÑO</v>
      </c>
      <c r="F38" s="178"/>
      <c r="G38" s="159">
        <v>11</v>
      </c>
      <c r="H38" s="164">
        <v>42676</v>
      </c>
      <c r="I38" s="182">
        <v>0.875</v>
      </c>
      <c r="J38" s="288"/>
      <c r="K38" s="289"/>
    </row>
    <row r="39" spans="2:11" ht="19.5" customHeight="1">
      <c r="B39" s="143" t="s">
        <v>34</v>
      </c>
      <c r="C39" s="186" t="str">
        <f>'Ranking 2016 1° Fecha DAOM'!I21</f>
        <v>OBRAS SANITARIAS</v>
      </c>
      <c r="D39" s="178"/>
      <c r="E39" s="186" t="str">
        <f>'Ranking 2016 1° Fecha DAOM'!I22</f>
        <v>EZEIZA</v>
      </c>
      <c r="F39" s="178"/>
      <c r="G39" s="158">
        <v>12</v>
      </c>
      <c r="H39" s="164">
        <v>42676</v>
      </c>
      <c r="I39" s="182">
        <v>0.888888888888889</v>
      </c>
      <c r="J39" s="288"/>
      <c r="K39" s="289"/>
    </row>
    <row r="40" spans="2:11" ht="19.5" customHeight="1">
      <c r="B40" s="147" t="s">
        <v>35</v>
      </c>
      <c r="C40" s="186" t="str">
        <f>'Ranking 2016 1° Fecha DAOM'!I15</f>
        <v>VARELA JR</v>
      </c>
      <c r="D40" s="178"/>
      <c r="E40" s="186" t="str">
        <f>'Ranking 2016 1° Fecha DAOM'!I16</f>
        <v>LAS CAÑAS</v>
      </c>
      <c r="F40" s="178"/>
      <c r="G40" s="160">
        <v>9</v>
      </c>
      <c r="H40" s="164">
        <v>42676</v>
      </c>
      <c r="I40" s="182">
        <v>0.902777777777778</v>
      </c>
      <c r="J40" s="292"/>
      <c r="K40" s="293"/>
    </row>
    <row r="41" spans="2:11" ht="19.5" customHeight="1">
      <c r="B41" s="143" t="s">
        <v>36</v>
      </c>
      <c r="C41" s="187" t="str">
        <f>'Ranking 2016 1° Fecha DAOM'!G20</f>
        <v>ARECO</v>
      </c>
      <c r="D41" s="178"/>
      <c r="E41" s="187" t="str">
        <f>'Ranking 2016 1° Fecha DAOM'!G21</f>
        <v>VICENTINOS</v>
      </c>
      <c r="F41" s="178"/>
      <c r="G41" s="158">
        <v>10</v>
      </c>
      <c r="H41" s="164">
        <v>42676</v>
      </c>
      <c r="I41" s="182">
        <v>0.916666666666667</v>
      </c>
      <c r="J41" s="288"/>
      <c r="K41" s="289"/>
    </row>
    <row r="42" spans="2:11" ht="19.5" customHeight="1">
      <c r="B42" s="143" t="s">
        <v>37</v>
      </c>
      <c r="C42" s="186" t="str">
        <f>'Ranking 2016 1° Fecha DAOM'!H20</f>
        <v>SAN MARCOS</v>
      </c>
      <c r="D42" s="178"/>
      <c r="E42" s="186" t="str">
        <f>'Ranking 2016 1° Fecha DAOM'!H21</f>
        <v>G y E DE ITUZAINGO</v>
      </c>
      <c r="F42" s="178"/>
      <c r="G42" s="159">
        <v>11</v>
      </c>
      <c r="H42" s="164">
        <v>42676</v>
      </c>
      <c r="I42" s="182">
        <v>0.930555555555555</v>
      </c>
      <c r="J42" s="288"/>
      <c r="K42" s="289"/>
    </row>
    <row r="43" spans="2:11" ht="19.5" customHeight="1" thickBot="1">
      <c r="B43" s="146" t="s">
        <v>38</v>
      </c>
      <c r="C43" s="188" t="str">
        <f>'Ranking 2016 1° Fecha DAOM'!I20</f>
        <v>VIRREYES</v>
      </c>
      <c r="D43" s="179"/>
      <c r="E43" s="188" t="str">
        <f>'Ranking 2016 1° Fecha DAOM'!I21</f>
        <v>OBRAS SANITARIAS</v>
      </c>
      <c r="F43" s="179"/>
      <c r="G43" s="161">
        <v>12</v>
      </c>
      <c r="H43" s="169">
        <v>42676</v>
      </c>
      <c r="I43" s="183">
        <v>0.944444444444444</v>
      </c>
      <c r="J43" s="290"/>
      <c r="K43" s="291"/>
    </row>
    <row r="44" spans="2:11" ht="19.5" customHeight="1">
      <c r="B44" s="147" t="s">
        <v>39</v>
      </c>
      <c r="C44" s="184" t="str">
        <f>'Ranking 2016 1° Fecha DAOM'!G25</f>
        <v>LUJAN</v>
      </c>
      <c r="D44" s="177"/>
      <c r="E44" s="184" t="str">
        <f>'Ranking 2016 1° Fecha DAOM'!G27</f>
        <v>ALMAFUERTE</v>
      </c>
      <c r="F44" s="177"/>
      <c r="G44" s="157">
        <v>13</v>
      </c>
      <c r="H44" s="166">
        <v>42677</v>
      </c>
      <c r="I44" s="181">
        <v>0.7916666666666666</v>
      </c>
      <c r="J44" s="292"/>
      <c r="K44" s="293"/>
    </row>
    <row r="45" spans="2:11" ht="19.5" customHeight="1">
      <c r="B45" s="143" t="s">
        <v>40</v>
      </c>
      <c r="C45" s="185" t="str">
        <f>'Ranking 2016 1° Fecha DAOM'!G26</f>
        <v>ATLETICO CHASCOMUS</v>
      </c>
      <c r="D45" s="178"/>
      <c r="E45" s="185" t="str">
        <f>'Ranking 2016 1° Fecha DAOM'!G28</f>
        <v>OLD GERORGIAN</v>
      </c>
      <c r="F45" s="178"/>
      <c r="G45" s="158">
        <v>13</v>
      </c>
      <c r="H45" s="164">
        <v>42677</v>
      </c>
      <c r="I45" s="182">
        <v>0.8055555555555555</v>
      </c>
      <c r="J45" s="288"/>
      <c r="K45" s="289"/>
    </row>
    <row r="46" spans="2:11" ht="19.5" customHeight="1">
      <c r="B46" s="208" t="s">
        <v>41</v>
      </c>
      <c r="C46" s="203" t="str">
        <f>'Ranking 2016 M23 DAOM'!G5</f>
        <v>SIC</v>
      </c>
      <c r="D46" s="178"/>
      <c r="E46" s="203" t="str">
        <f>'Ranking 2016 M23 DAOM'!G7</f>
        <v>San Albano</v>
      </c>
      <c r="F46" s="178"/>
      <c r="G46" s="205">
        <v>1</v>
      </c>
      <c r="H46" s="164">
        <v>42677</v>
      </c>
      <c r="I46" s="182">
        <v>0.819444444444444</v>
      </c>
      <c r="J46" s="288"/>
      <c r="K46" s="289"/>
    </row>
    <row r="47" spans="2:11" ht="19.5" customHeight="1">
      <c r="B47" s="208" t="s">
        <v>42</v>
      </c>
      <c r="C47" s="203" t="str">
        <f>'Ranking 2016 M23 DAOM'!H5</f>
        <v>Alumni</v>
      </c>
      <c r="D47" s="178"/>
      <c r="E47" s="203" t="str">
        <f>'Ranking 2016 M23 DAOM'!H7</f>
        <v>SIC B</v>
      </c>
      <c r="F47" s="178"/>
      <c r="G47" s="205">
        <v>2</v>
      </c>
      <c r="H47" s="164">
        <v>42677</v>
      </c>
      <c r="I47" s="182">
        <v>0.833333333333333</v>
      </c>
      <c r="J47" s="288"/>
      <c r="K47" s="289"/>
    </row>
    <row r="48" spans="2:11" ht="19.5" customHeight="1">
      <c r="B48" s="143" t="s">
        <v>43</v>
      </c>
      <c r="C48" s="186" t="str">
        <f>'Ranking 2016 1° Fecha DAOM'!G26</f>
        <v>ATLETICO CHASCOMUS</v>
      </c>
      <c r="D48" s="178"/>
      <c r="E48" s="186" t="str">
        <f>'Ranking 2016 1° Fecha DAOM'!G27</f>
        <v>ALMAFUERTE</v>
      </c>
      <c r="F48" s="178"/>
      <c r="G48" s="158">
        <v>13</v>
      </c>
      <c r="H48" s="164">
        <v>42677</v>
      </c>
      <c r="I48" s="182">
        <v>0.847222222222222</v>
      </c>
      <c r="J48" s="288"/>
      <c r="K48" s="289"/>
    </row>
    <row r="49" spans="2:11" ht="19.5" customHeight="1">
      <c r="B49" s="143" t="s">
        <v>44</v>
      </c>
      <c r="C49" s="186" t="str">
        <f>'Ranking 2016 1° Fecha DAOM'!G25</f>
        <v>LUJAN</v>
      </c>
      <c r="D49" s="178"/>
      <c r="E49" s="186" t="str">
        <f>'Ranking 2016 1° Fecha DAOM'!G28</f>
        <v>OLD GERORGIAN</v>
      </c>
      <c r="F49" s="178"/>
      <c r="G49" s="158">
        <v>14</v>
      </c>
      <c r="H49" s="164">
        <v>42677</v>
      </c>
      <c r="I49" s="182">
        <v>0.861111111111111</v>
      </c>
      <c r="J49" s="288"/>
      <c r="K49" s="289"/>
    </row>
    <row r="50" spans="2:11" ht="19.5" customHeight="1">
      <c r="B50" s="208" t="s">
        <v>45</v>
      </c>
      <c r="C50" s="203" t="str">
        <f>'Ranking 2016 M23 DAOM'!G6</f>
        <v>Olivos</v>
      </c>
      <c r="D50" s="178"/>
      <c r="E50" s="203" t="str">
        <f>'Ranking 2016 M23 DAOM'!G7</f>
        <v>San Albano</v>
      </c>
      <c r="F50" s="178"/>
      <c r="G50" s="205">
        <v>1</v>
      </c>
      <c r="H50" s="164">
        <v>42677</v>
      </c>
      <c r="I50" s="182">
        <v>0.875</v>
      </c>
      <c r="J50" s="288" t="s">
        <v>0</v>
      </c>
      <c r="K50" s="289"/>
    </row>
    <row r="51" spans="2:11" ht="19.5" customHeight="1">
      <c r="B51" s="208" t="s">
        <v>46</v>
      </c>
      <c r="C51" s="203" t="str">
        <f>'Ranking 2016 M23 DAOM'!H6</f>
        <v>CASI </v>
      </c>
      <c r="D51" s="178"/>
      <c r="E51" s="203" t="str">
        <f>'Ranking 2016 M23 DAOM'!H7</f>
        <v>SIC B</v>
      </c>
      <c r="F51" s="178"/>
      <c r="G51" s="205">
        <v>2</v>
      </c>
      <c r="H51" s="164">
        <v>42677</v>
      </c>
      <c r="I51" s="182">
        <v>0.888888888888889</v>
      </c>
      <c r="J51" s="288"/>
      <c r="K51" s="289"/>
    </row>
    <row r="52" spans="2:11" ht="19.5" customHeight="1">
      <c r="B52" s="143" t="s">
        <v>47</v>
      </c>
      <c r="C52" s="186" t="str">
        <f>'Ranking 2016 1° Fecha DAOM'!G25</f>
        <v>LUJAN</v>
      </c>
      <c r="D52" s="178"/>
      <c r="E52" s="186" t="str">
        <f>'Ranking 2016 1° Fecha DAOM'!G26</f>
        <v>ATLETICO CHASCOMUS</v>
      </c>
      <c r="F52" s="178"/>
      <c r="G52" s="158">
        <v>13</v>
      </c>
      <c r="H52" s="164">
        <v>42677</v>
      </c>
      <c r="I52" s="182">
        <v>0.902777777777778</v>
      </c>
      <c r="J52" s="288"/>
      <c r="K52" s="289"/>
    </row>
    <row r="53" spans="2:11" ht="19.5" customHeight="1">
      <c r="B53" s="143" t="s">
        <v>131</v>
      </c>
      <c r="C53" s="186" t="str">
        <f>'Ranking 2016 1° Fecha DAOM'!G27</f>
        <v>ALMAFUERTE</v>
      </c>
      <c r="D53" s="178"/>
      <c r="E53" s="186" t="str">
        <f>'Ranking 2016 1° Fecha DAOM'!G28</f>
        <v>OLD GERORGIAN</v>
      </c>
      <c r="F53" s="178"/>
      <c r="G53" s="158">
        <v>13</v>
      </c>
      <c r="H53" s="164">
        <v>42677</v>
      </c>
      <c r="I53" s="182">
        <v>0.916666666666667</v>
      </c>
      <c r="J53" s="288"/>
      <c r="K53" s="289"/>
    </row>
    <row r="54" spans="2:11" ht="19.5" customHeight="1">
      <c r="B54" s="208" t="s">
        <v>132</v>
      </c>
      <c r="C54" s="203" t="str">
        <f>'Ranking 2016 M23 DAOM'!G5</f>
        <v>SIC</v>
      </c>
      <c r="D54" s="178"/>
      <c r="E54" s="203" t="str">
        <f>'Ranking 2016 M23 DAOM'!G6</f>
        <v>Olivos</v>
      </c>
      <c r="F54" s="178"/>
      <c r="G54" s="205">
        <v>1</v>
      </c>
      <c r="H54" s="164">
        <v>42677</v>
      </c>
      <c r="I54" s="182">
        <v>0.930555555555555</v>
      </c>
      <c r="J54" s="288"/>
      <c r="K54" s="289"/>
    </row>
    <row r="55" spans="2:11" ht="19.5" customHeight="1" thickBot="1">
      <c r="B55" s="209" t="s">
        <v>133</v>
      </c>
      <c r="C55" s="204" t="str">
        <f>'Ranking 2016 M23 DAOM'!H5</f>
        <v>Alumni</v>
      </c>
      <c r="D55" s="179"/>
      <c r="E55" s="204" t="str">
        <f>'Ranking 2016 M23 DAOM'!H6</f>
        <v>CASI </v>
      </c>
      <c r="F55" s="179"/>
      <c r="G55" s="206">
        <v>2</v>
      </c>
      <c r="H55" s="169">
        <v>42677</v>
      </c>
      <c r="I55" s="183">
        <v>0.944444444444444</v>
      </c>
      <c r="J55" s="286"/>
      <c r="K55" s="287"/>
    </row>
    <row r="56" spans="2:11" ht="23.25">
      <c r="B56" s="210" t="s">
        <v>134</v>
      </c>
      <c r="C56" s="202" t="str">
        <f>'Ranking 2016 M23 DAOM'!I5</f>
        <v>CUBA</v>
      </c>
      <c r="D56" s="177"/>
      <c r="E56" s="202" t="str">
        <f>'Ranking 2016 M23 DAOM'!I7</f>
        <v>San Luis</v>
      </c>
      <c r="F56" s="177"/>
      <c r="G56" s="207">
        <v>3</v>
      </c>
      <c r="H56" s="166">
        <v>42678</v>
      </c>
      <c r="I56" s="181">
        <v>0.7916666666666666</v>
      </c>
      <c r="J56" s="288"/>
      <c r="K56" s="289"/>
    </row>
    <row r="57" spans="2:11" ht="23.25">
      <c r="B57" s="208" t="s">
        <v>135</v>
      </c>
      <c r="C57" s="203" t="str">
        <f>'Ranking 2016 M23 DAOM'!G10</f>
        <v>Pucara</v>
      </c>
      <c r="D57" s="178"/>
      <c r="E57" s="203" t="str">
        <f>'Ranking 2016 M23 DAOM'!G12</f>
        <v>San Martin </v>
      </c>
      <c r="F57" s="178"/>
      <c r="G57" s="205">
        <v>4</v>
      </c>
      <c r="H57" s="166">
        <v>42678</v>
      </c>
      <c r="I57" s="182">
        <v>0.8055555555555555</v>
      </c>
      <c r="J57" s="288"/>
      <c r="K57" s="289"/>
    </row>
    <row r="58" spans="2:11" ht="23.25">
      <c r="B58" s="208" t="s">
        <v>136</v>
      </c>
      <c r="C58" s="203" t="str">
        <f>'Ranking 2016 M23 DAOM'!H10</f>
        <v>Belgrano Athl.</v>
      </c>
      <c r="D58" s="178"/>
      <c r="E58" s="203" t="str">
        <f>'Ranking 2016 M23 DAOM'!H12</f>
        <v>Old Georgian</v>
      </c>
      <c r="F58" s="178"/>
      <c r="G58" s="205">
        <v>5</v>
      </c>
      <c r="H58" s="166">
        <v>42678</v>
      </c>
      <c r="I58" s="182">
        <v>0.819444444444444</v>
      </c>
      <c r="J58" s="288"/>
      <c r="K58" s="289"/>
    </row>
    <row r="59" spans="2:11" ht="23.25">
      <c r="B59" s="208" t="s">
        <v>137</v>
      </c>
      <c r="C59" s="203" t="str">
        <f>'Ranking 2016 M23 DAOM'!I10</f>
        <v>Hindu</v>
      </c>
      <c r="D59" s="178"/>
      <c r="E59" s="203" t="str">
        <f>'Ranking 2016 M23 DAOM'!I12</f>
        <v>Los Tilos</v>
      </c>
      <c r="F59" s="178"/>
      <c r="G59" s="205">
        <v>6</v>
      </c>
      <c r="H59" s="166">
        <v>42678</v>
      </c>
      <c r="I59" s="182">
        <v>0.833333333333333</v>
      </c>
      <c r="J59" s="288"/>
      <c r="K59" s="289"/>
    </row>
    <row r="60" spans="2:11" ht="23.25">
      <c r="B60" s="208" t="s">
        <v>138</v>
      </c>
      <c r="C60" s="203" t="str">
        <f>'Ranking 2016 M23 DAOM'!I6</f>
        <v>Atl. del Rosario/Pucara B</v>
      </c>
      <c r="D60" s="178"/>
      <c r="E60" s="203" t="str">
        <f>'Ranking 2016 M23 DAOM'!I7</f>
        <v>San Luis</v>
      </c>
      <c r="F60" s="178"/>
      <c r="G60" s="205">
        <v>3</v>
      </c>
      <c r="H60" s="166">
        <v>42678</v>
      </c>
      <c r="I60" s="182">
        <v>0.847222222222222</v>
      </c>
      <c r="J60" s="288"/>
      <c r="K60" s="289"/>
    </row>
    <row r="61" spans="2:11" ht="23.25">
      <c r="B61" s="208" t="s">
        <v>139</v>
      </c>
      <c r="C61" s="203" t="str">
        <f>'Ranking 2016 M23 DAOM'!G11</f>
        <v>Champagnat</v>
      </c>
      <c r="D61" s="178"/>
      <c r="E61" s="203" t="str">
        <f>'Ranking 2016 M23 DAOM'!G12</f>
        <v>San Martin </v>
      </c>
      <c r="F61" s="178"/>
      <c r="G61" s="205">
        <v>4</v>
      </c>
      <c r="H61" s="166">
        <v>42678</v>
      </c>
      <c r="I61" s="182">
        <v>0.861111111111111</v>
      </c>
      <c r="J61" s="288"/>
      <c r="K61" s="289"/>
    </row>
    <row r="62" spans="2:11" ht="23.25">
      <c r="B62" s="208" t="s">
        <v>140</v>
      </c>
      <c r="C62" s="203" t="str">
        <f>'Ranking 2016 M23 DAOM'!H11</f>
        <v>Newman</v>
      </c>
      <c r="D62" s="178"/>
      <c r="E62" s="203" t="str">
        <f>'Ranking 2016 M23 DAOM'!H12</f>
        <v>Old Georgian</v>
      </c>
      <c r="F62" s="178"/>
      <c r="G62" s="205">
        <v>5</v>
      </c>
      <c r="H62" s="166">
        <v>42678</v>
      </c>
      <c r="I62" s="182">
        <v>0.875</v>
      </c>
      <c r="J62" s="288" t="s">
        <v>0</v>
      </c>
      <c r="K62" s="289"/>
    </row>
    <row r="63" spans="2:11" ht="23.25">
      <c r="B63" s="208" t="s">
        <v>141</v>
      </c>
      <c r="C63" s="203" t="str">
        <f>'Ranking 2016 M23 DAOM'!I11</f>
        <v>La Plata</v>
      </c>
      <c r="D63" s="178"/>
      <c r="E63" s="203" t="str">
        <f>'Ranking 2016 M23 DAOM'!I12</f>
        <v>Los Tilos</v>
      </c>
      <c r="F63" s="178"/>
      <c r="G63" s="205">
        <v>6</v>
      </c>
      <c r="H63" s="166">
        <v>42678</v>
      </c>
      <c r="I63" s="182">
        <v>0.888888888888889</v>
      </c>
      <c r="J63" s="288"/>
      <c r="K63" s="289"/>
    </row>
    <row r="64" spans="2:11" ht="23.25">
      <c r="B64" s="208" t="s">
        <v>142</v>
      </c>
      <c r="C64" s="203" t="str">
        <f>'Ranking 2016 M23 DAOM'!I5</f>
        <v>CUBA</v>
      </c>
      <c r="D64" s="178"/>
      <c r="E64" s="203" t="str">
        <f>'Ranking 2016 M23 DAOM'!I6</f>
        <v>Atl. del Rosario/Pucara B</v>
      </c>
      <c r="F64" s="178"/>
      <c r="G64" s="205">
        <v>3</v>
      </c>
      <c r="H64" s="166">
        <v>42678</v>
      </c>
      <c r="I64" s="182">
        <v>0.902777777777778</v>
      </c>
      <c r="J64" s="288"/>
      <c r="K64" s="289"/>
    </row>
    <row r="65" spans="2:11" ht="23.25">
      <c r="B65" s="208" t="s">
        <v>143</v>
      </c>
      <c r="C65" s="203" t="str">
        <f>'Ranking 2016 M23 DAOM'!G10</f>
        <v>Pucara</v>
      </c>
      <c r="D65" s="178"/>
      <c r="E65" s="203" t="str">
        <f>'Ranking 2016 M23 DAOM'!G11</f>
        <v>Champagnat</v>
      </c>
      <c r="F65" s="178"/>
      <c r="G65" s="205">
        <v>4</v>
      </c>
      <c r="H65" s="166">
        <v>42678</v>
      </c>
      <c r="I65" s="182">
        <v>0.916666666666667</v>
      </c>
      <c r="J65" s="288"/>
      <c r="K65" s="289"/>
    </row>
    <row r="66" spans="2:11" ht="23.25">
      <c r="B66" s="208" t="s">
        <v>144</v>
      </c>
      <c r="C66" s="203" t="str">
        <f>'Ranking 2016 M23 DAOM'!H10</f>
        <v>Belgrano Athl.</v>
      </c>
      <c r="D66" s="178"/>
      <c r="E66" s="203" t="str">
        <f>'Ranking 2016 M23 DAOM'!H11</f>
        <v>Newman</v>
      </c>
      <c r="F66" s="178"/>
      <c r="G66" s="205">
        <v>5</v>
      </c>
      <c r="H66" s="166">
        <v>42678</v>
      </c>
      <c r="I66" s="182">
        <v>0.930555555555555</v>
      </c>
      <c r="J66" s="288"/>
      <c r="K66" s="289"/>
    </row>
    <row r="67" spans="2:11" ht="24" thickBot="1">
      <c r="B67" s="209" t="s">
        <v>145</v>
      </c>
      <c r="C67" s="204" t="str">
        <f>'Ranking 2016 M23 DAOM'!I10</f>
        <v>Hindu</v>
      </c>
      <c r="D67" s="179"/>
      <c r="E67" s="204" t="str">
        <f>'Ranking 2016 M23 DAOM'!I11</f>
        <v>La Plata</v>
      </c>
      <c r="F67" s="179"/>
      <c r="G67" s="206">
        <v>6</v>
      </c>
      <c r="H67" s="166">
        <v>42678</v>
      </c>
      <c r="I67" s="183">
        <v>0.944444444444444</v>
      </c>
      <c r="J67" s="286"/>
      <c r="K67" s="287"/>
    </row>
    <row r="96" spans="2:17" s="141" customFormat="1" ht="12.75">
      <c r="B96" s="139"/>
      <c r="C96" s="140"/>
      <c r="D96" s="140"/>
      <c r="E96" s="140"/>
      <c r="F96" s="140"/>
      <c r="G96" s="140"/>
      <c r="H96" s="135"/>
      <c r="L96" s="85"/>
      <c r="M96" s="85"/>
      <c r="N96" s="85"/>
      <c r="O96" s="85"/>
      <c r="P96" s="85"/>
      <c r="Q96" s="85"/>
    </row>
  </sheetData>
  <sheetProtection/>
  <mergeCells count="61"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7:K67"/>
    <mergeCell ref="J61:K61"/>
    <mergeCell ref="J62:K62"/>
    <mergeCell ref="J63:K63"/>
    <mergeCell ref="J64:K64"/>
    <mergeCell ref="J65:K65"/>
    <mergeCell ref="J66:K66"/>
  </mergeCells>
  <printOptions horizontalCentered="1"/>
  <pageMargins left="0.2755905511811024" right="0.15748031496062992" top="0.31496062992125984" bottom="0.31496062992125984" header="0" footer="0"/>
  <pageSetup fitToHeight="1" fitToWidth="1" horizontalDpi="1200" verticalDpi="1200" orientation="landscape" paperSize="9" scale="5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A7:Q182"/>
  <sheetViews>
    <sheetView showGridLines="0" zoomScalePageLayoutView="0" workbookViewId="0" topLeftCell="A1">
      <selection activeCell="A18" sqref="A18"/>
    </sheetView>
  </sheetViews>
  <sheetFormatPr defaultColWidth="11.421875" defaultRowHeight="12.75"/>
  <cols>
    <col min="1" max="1" width="2.7109375" style="85" customWidth="1"/>
    <col min="2" max="2" width="16.7109375" style="85" customWidth="1"/>
    <col min="3" max="4" width="8.7109375" style="85" customWidth="1"/>
    <col min="5" max="5" width="12.140625" style="85" customWidth="1"/>
    <col min="6" max="6" width="8.7109375" style="85" customWidth="1"/>
    <col min="7" max="7" width="9.28125" style="85" customWidth="1"/>
    <col min="8" max="8" width="8.7109375" style="85" customWidth="1"/>
    <col min="9" max="9" width="12.7109375" style="85" customWidth="1"/>
    <col min="10" max="10" width="9.57421875" style="85" customWidth="1"/>
    <col min="11" max="11" width="12.28125" style="85" customWidth="1"/>
    <col min="12" max="12" width="10.28125" style="85" bestFit="1" customWidth="1"/>
    <col min="13" max="14" width="11.421875" style="85" customWidth="1"/>
    <col min="15" max="15" width="23.57421875" style="85" customWidth="1"/>
    <col min="16" max="16" width="8.57421875" style="85" bestFit="1" customWidth="1"/>
    <col min="17" max="16384" width="11.421875" style="85" customWidth="1"/>
  </cols>
  <sheetData>
    <row r="7" spans="2:12" ht="24" thickBot="1">
      <c r="B7" s="322" t="s">
        <v>393</v>
      </c>
      <c r="C7" s="322"/>
      <c r="D7" s="322"/>
      <c r="E7" s="322"/>
      <c r="F7" s="322"/>
      <c r="G7" s="322"/>
      <c r="H7" s="322"/>
      <c r="I7" s="322"/>
      <c r="J7" s="322"/>
      <c r="K7" s="322"/>
      <c r="L7" s="322"/>
    </row>
    <row r="8" spans="2:17" ht="18.75" thickBot="1">
      <c r="B8" s="86" t="s">
        <v>0</v>
      </c>
      <c r="C8" s="86"/>
      <c r="D8" s="86"/>
      <c r="E8" s="86"/>
      <c r="F8" s="86"/>
      <c r="G8" s="86"/>
      <c r="H8" s="86"/>
      <c r="I8" s="86"/>
      <c r="J8" s="86"/>
      <c r="K8" s="86"/>
      <c r="L8" s="86"/>
      <c r="N8" s="310" t="s">
        <v>254</v>
      </c>
      <c r="O8" s="311"/>
      <c r="P8" s="311"/>
      <c r="Q8" s="312"/>
    </row>
    <row r="9" spans="2:17" ht="18"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N9" s="133" t="s">
        <v>229</v>
      </c>
      <c r="O9" s="133" t="s">
        <v>1</v>
      </c>
      <c r="P9" s="133" t="s">
        <v>230</v>
      </c>
      <c r="Q9" s="133" t="s">
        <v>231</v>
      </c>
    </row>
    <row r="10" ht="7.5" customHeight="1" thickBot="1"/>
    <row r="11" spans="5:17" ht="15.75" thickBot="1">
      <c r="E11" s="318" t="s">
        <v>232</v>
      </c>
      <c r="F11" s="319"/>
      <c r="G11" s="87" t="s">
        <v>233</v>
      </c>
      <c r="H11" s="318" t="s">
        <v>232</v>
      </c>
      <c r="I11" s="319"/>
      <c r="J11" s="87" t="s">
        <v>233</v>
      </c>
      <c r="N11" s="88" t="s">
        <v>66</v>
      </c>
      <c r="O11" s="89"/>
      <c r="P11" s="89"/>
      <c r="Q11" s="90"/>
    </row>
    <row r="12" spans="2:17" ht="18" customHeight="1" thickBot="1">
      <c r="B12" s="313" t="s">
        <v>234</v>
      </c>
      <c r="C12" s="313"/>
      <c r="E12" s="91" t="str">
        <f>B14</f>
        <v>Berazategui</v>
      </c>
      <c r="F12" s="92"/>
      <c r="G12" s="93">
        <f>'Fixture DAOM'!D24</f>
        <v>0</v>
      </c>
      <c r="H12" s="94" t="str">
        <f>B15</f>
        <v>Def de Glew</v>
      </c>
      <c r="I12" s="92"/>
      <c r="J12" s="93">
        <f>'Fixture DAOM'!F24</f>
        <v>0</v>
      </c>
      <c r="N12" s="88" t="s">
        <v>67</v>
      </c>
      <c r="O12" s="89"/>
      <c r="P12" s="89"/>
      <c r="Q12" s="90"/>
    </row>
    <row r="13" spans="1:17" ht="15.75" thickBot="1">
      <c r="A13" s="134">
        <v>1</v>
      </c>
      <c r="B13" s="320" t="s">
        <v>395</v>
      </c>
      <c r="C13" s="321"/>
      <c r="D13" s="95"/>
      <c r="E13" s="323" t="str">
        <f>B13</f>
        <v>Ciudad de Bs.As.</v>
      </c>
      <c r="F13" s="324"/>
      <c r="G13" s="93">
        <f>'Fixture DAOM'!D28</f>
        <v>0</v>
      </c>
      <c r="H13" s="325" t="str">
        <f>B14</f>
        <v>Berazategui</v>
      </c>
      <c r="I13" s="324"/>
      <c r="J13" s="93">
        <f>'Fixture DAOM'!F28</f>
        <v>0</v>
      </c>
      <c r="N13" s="88" t="s">
        <v>68</v>
      </c>
      <c r="O13" s="89"/>
      <c r="P13" s="89"/>
      <c r="Q13" s="90"/>
    </row>
    <row r="14" spans="1:17" ht="15.75" thickBot="1">
      <c r="A14" s="134">
        <v>2</v>
      </c>
      <c r="B14" s="320" t="s">
        <v>396</v>
      </c>
      <c r="C14" s="321"/>
      <c r="D14" s="95"/>
      <c r="E14" s="315" t="str">
        <f>B13</f>
        <v>Ciudad de Bs.As.</v>
      </c>
      <c r="F14" s="316"/>
      <c r="G14" s="93">
        <f>'Fixture DAOM'!D20</f>
        <v>0</v>
      </c>
      <c r="H14" s="317" t="str">
        <f>B15</f>
        <v>Def de Glew</v>
      </c>
      <c r="I14" s="316"/>
      <c r="J14" s="93">
        <f>'Fixture DAOM'!F20</f>
        <v>0</v>
      </c>
      <c r="N14" s="88" t="s">
        <v>69</v>
      </c>
      <c r="O14" s="89"/>
      <c r="P14" s="89"/>
      <c r="Q14" s="90"/>
    </row>
    <row r="15" spans="1:17" ht="15">
      <c r="A15" s="134">
        <v>3</v>
      </c>
      <c r="B15" s="320" t="s">
        <v>397</v>
      </c>
      <c r="C15" s="321"/>
      <c r="D15" s="95"/>
      <c r="N15" s="88" t="s">
        <v>70</v>
      </c>
      <c r="O15" s="89"/>
      <c r="P15" s="89"/>
      <c r="Q15" s="90"/>
    </row>
    <row r="16" spans="14:17" ht="15.75" thickBot="1">
      <c r="N16" s="88" t="s">
        <v>71</v>
      </c>
      <c r="O16" s="89"/>
      <c r="P16" s="89"/>
      <c r="Q16" s="90"/>
    </row>
    <row r="17" spans="2:17" ht="16.5" thickBot="1">
      <c r="B17" s="305" t="s">
        <v>235</v>
      </c>
      <c r="C17" s="306"/>
      <c r="D17" s="306"/>
      <c r="E17" s="306"/>
      <c r="F17" s="306"/>
      <c r="G17" s="306"/>
      <c r="H17" s="306"/>
      <c r="I17" s="306"/>
      <c r="J17" s="306"/>
      <c r="K17" s="306"/>
      <c r="L17" s="307"/>
      <c r="N17" s="88" t="s">
        <v>72</v>
      </c>
      <c r="O17" s="89"/>
      <c r="P17" s="89"/>
      <c r="Q17" s="90"/>
    </row>
    <row r="18" spans="2:17" ht="15">
      <c r="B18" s="96"/>
      <c r="C18" s="97"/>
      <c r="D18" s="97"/>
      <c r="E18" s="97"/>
      <c r="F18" s="97"/>
      <c r="G18" s="97"/>
      <c r="H18" s="97"/>
      <c r="I18" s="97"/>
      <c r="J18" s="97"/>
      <c r="K18" s="97" t="s">
        <v>0</v>
      </c>
      <c r="L18" s="97"/>
      <c r="N18" s="88" t="s">
        <v>73</v>
      </c>
      <c r="O18" s="89"/>
      <c r="P18" s="89"/>
      <c r="Q18" s="90"/>
    </row>
    <row r="19" spans="2:17" ht="15">
      <c r="B19" s="98"/>
      <c r="C19" s="308" t="str">
        <f>B20</f>
        <v>Ciudad de Bs.As.</v>
      </c>
      <c r="D19" s="309"/>
      <c r="E19" s="308" t="str">
        <f>B21</f>
        <v>Berazategui</v>
      </c>
      <c r="F19" s="309"/>
      <c r="G19" s="308" t="str">
        <f>B22</f>
        <v>Def de Glew</v>
      </c>
      <c r="H19" s="309"/>
      <c r="I19" s="99" t="s">
        <v>236</v>
      </c>
      <c r="J19" s="99" t="s">
        <v>237</v>
      </c>
      <c r="K19" s="99" t="s">
        <v>238</v>
      </c>
      <c r="L19" s="100" t="s">
        <v>230</v>
      </c>
      <c r="N19" s="88" t="s">
        <v>74</v>
      </c>
      <c r="O19" s="89"/>
      <c r="P19" s="89"/>
      <c r="Q19" s="90"/>
    </row>
    <row r="20" spans="2:17" ht="15.75">
      <c r="B20" s="101" t="str">
        <f>B13</f>
        <v>Ciudad de Bs.As.</v>
      </c>
      <c r="C20" s="102"/>
      <c r="D20" s="102"/>
      <c r="E20" s="103">
        <f>IF(G13="","",G13)</f>
        <v>0</v>
      </c>
      <c r="F20" s="103">
        <f>IF(J13="","",J13)</f>
        <v>0</v>
      </c>
      <c r="G20" s="103">
        <f>IF(G14="","",G14)</f>
        <v>0</v>
      </c>
      <c r="H20" s="103">
        <f>IF(J14="","",J14)</f>
        <v>0</v>
      </c>
      <c r="I20" s="103">
        <f>(IF(OR(E20&lt;&gt;"",G20&lt;&gt;""),SUM(E20,G20),0))</f>
        <v>0</v>
      </c>
      <c r="J20" s="103">
        <f>(IF(OR(F20&lt;&gt;"",H20&lt;&gt;""),SUM(F20,H20),0))</f>
        <v>0</v>
      </c>
      <c r="K20" s="103">
        <f>I20-J20</f>
        <v>0</v>
      </c>
      <c r="L20" s="104">
        <f>IF(OR(G14&lt;&gt;"",J14&lt;&gt;""),IF(G14="PP",0,IF(OR(G14="GP",G14&gt;J14),2,IF(G14=J14,1,IF(OR(J14&gt;G14,J14="GP"),0)))),0)+IF(OR(G13&lt;&gt;"",J13&lt;&gt;""),IF(G13="PP",0,IF(OR(G13="GP",G13&gt;J13),2,IF(G13=J13,1,IF(OR(J13&gt;G13,J13="GP"),0)))),0)</f>
        <v>2</v>
      </c>
      <c r="N20" s="88" t="s">
        <v>75</v>
      </c>
      <c r="O20" s="89"/>
      <c r="P20" s="89"/>
      <c r="Q20" s="90"/>
    </row>
    <row r="21" spans="2:17" ht="15.75">
      <c r="B21" s="101" t="str">
        <f>$B$14</f>
        <v>Berazategui</v>
      </c>
      <c r="C21" s="103">
        <f>IF(J13="","",J13)</f>
        <v>0</v>
      </c>
      <c r="D21" s="103">
        <f>IF(G13="","",G13)</f>
        <v>0</v>
      </c>
      <c r="E21" s="102"/>
      <c r="F21" s="102"/>
      <c r="G21" s="103">
        <f>IF(G12="","",G12)</f>
        <v>0</v>
      </c>
      <c r="H21" s="103">
        <f>IF(J12="","",J12)</f>
        <v>0</v>
      </c>
      <c r="I21" s="103">
        <f>(IF(OR(C21&lt;&gt;"",G21&lt;&gt;""),SUM(C21,G21),0))</f>
        <v>0</v>
      </c>
      <c r="J21" s="103">
        <f>(IF(OR(D21&lt;&gt;"",H21&lt;&gt;""),SUM(D21,H21),0))</f>
        <v>0</v>
      </c>
      <c r="K21" s="103">
        <f>I21-J21</f>
        <v>0</v>
      </c>
      <c r="L21" s="105">
        <f>IF(OR(G12&lt;&gt;"",J12&lt;&gt;""),IF(G12="PP",0,IF(OR(G12="GP",G12&gt;J12),2,IF(G12=J12,1,IF(OR(J12&gt;G12,J12="GP"),0)))),0)+IF(OR(J13&lt;&gt;"",G13&lt;&gt;""),IF(J13="PP",0,IF(OR(J13="GP",J13&gt;G13),2,IF(J13=G13,1,IF(OR(G13&gt;J13,G13="GP"),0)))),0)</f>
        <v>2</v>
      </c>
      <c r="N21" s="88" t="s">
        <v>76</v>
      </c>
      <c r="O21" s="89"/>
      <c r="P21" s="89"/>
      <c r="Q21" s="90"/>
    </row>
    <row r="22" spans="2:17" ht="15.75">
      <c r="B22" s="106" t="str">
        <f>B15</f>
        <v>Def de Glew</v>
      </c>
      <c r="C22" s="103">
        <f>IF(J14="","",J14)</f>
        <v>0</v>
      </c>
      <c r="D22" s="103">
        <f>IF(G14="","",G14)</f>
        <v>0</v>
      </c>
      <c r="E22" s="103">
        <f>IF(J12="","",J12)</f>
        <v>0</v>
      </c>
      <c r="F22" s="103">
        <f>IF(G12="","",G12)</f>
        <v>0</v>
      </c>
      <c r="G22" s="102"/>
      <c r="H22" s="102"/>
      <c r="I22" s="103">
        <f>(IF(OR(C22&lt;&gt;"",E22&lt;&gt;""),SUM(C22,E22),0))</f>
        <v>0</v>
      </c>
      <c r="J22" s="103">
        <f>(IF(OR(D22&lt;&gt;"",F22&lt;&gt;""),SUM(D22,F22),0))</f>
        <v>0</v>
      </c>
      <c r="K22" s="103">
        <f>I22-J22</f>
        <v>0</v>
      </c>
      <c r="L22" s="104">
        <f>IF(OR(J14&lt;&gt;"",G14&lt;&gt;""),IF(J14="PP",0,IF(OR(J14="GP",J14&gt;G14),2,IF(J14=G14,1,IF(OR(G14&gt;J14,G14="GP"),0)))),0)+IF(OR(J12&lt;&gt;"",G12&lt;&gt;""),IF(J12="PP",0,IF(OR(J12="GP",J12&gt;G12),2,IF(J12=G12,1,IF(OR(G12&gt;J12,G12="GP"),0)))),0)</f>
        <v>2</v>
      </c>
      <c r="N22" s="88" t="s">
        <v>77</v>
      </c>
      <c r="O22" s="89"/>
      <c r="P22" s="89"/>
      <c r="Q22" s="90"/>
    </row>
    <row r="23" spans="14:17" ht="15.75" thickBot="1">
      <c r="N23" s="88" t="s">
        <v>219</v>
      </c>
      <c r="O23" s="89"/>
      <c r="P23" s="89"/>
      <c r="Q23" s="90"/>
    </row>
    <row r="24" spans="5:10" ht="15.75" thickBot="1">
      <c r="E24" s="318" t="s">
        <v>232</v>
      </c>
      <c r="F24" s="319"/>
      <c r="G24" s="87" t="s">
        <v>233</v>
      </c>
      <c r="H24" s="318" t="s">
        <v>232</v>
      </c>
      <c r="I24" s="319"/>
      <c r="J24" s="87" t="s">
        <v>233</v>
      </c>
    </row>
    <row r="25" spans="2:17" ht="18.75" thickBot="1">
      <c r="B25" s="313" t="s">
        <v>239</v>
      </c>
      <c r="C25" s="313"/>
      <c r="E25" s="91" t="str">
        <f>B27</f>
        <v>Los Cedros</v>
      </c>
      <c r="F25" s="92"/>
      <c r="G25" s="93">
        <f>'Fixture DAOM'!D25</f>
        <v>0</v>
      </c>
      <c r="H25" s="94" t="str">
        <f>B28</f>
        <v>Ciudad de Campana</v>
      </c>
      <c r="I25" s="92"/>
      <c r="J25" s="93">
        <f>'Fixture DAOM'!F25</f>
        <v>0</v>
      </c>
      <c r="N25" s="352" t="s">
        <v>255</v>
      </c>
      <c r="O25" s="353"/>
      <c r="P25" s="353"/>
      <c r="Q25" s="354"/>
    </row>
    <row r="26" spans="1:17" ht="15.75" thickBot="1">
      <c r="A26" s="134">
        <v>1</v>
      </c>
      <c r="B26" s="314" t="s">
        <v>398</v>
      </c>
      <c r="C26" s="314"/>
      <c r="D26" s="95"/>
      <c r="E26" s="91" t="str">
        <f>B26</f>
        <v>San Carlos</v>
      </c>
      <c r="F26" s="92"/>
      <c r="G26" s="93">
        <f>'Fixture DAOM'!D29</f>
        <v>0</v>
      </c>
      <c r="H26" s="94" t="str">
        <f>B27</f>
        <v>Los Cedros</v>
      </c>
      <c r="I26" s="92"/>
      <c r="J26" s="93">
        <f>'Fixture DAOM'!F29</f>
        <v>0</v>
      </c>
      <c r="N26" s="133" t="s">
        <v>229</v>
      </c>
      <c r="O26" s="133" t="s">
        <v>1</v>
      </c>
      <c r="P26" s="133" t="s">
        <v>230</v>
      </c>
      <c r="Q26" s="133" t="s">
        <v>231</v>
      </c>
    </row>
    <row r="27" spans="1:10" ht="15.75" thickBot="1">
      <c r="A27" s="134">
        <v>2</v>
      </c>
      <c r="B27" s="314" t="s">
        <v>399</v>
      </c>
      <c r="C27" s="314"/>
      <c r="D27" s="95"/>
      <c r="E27" s="315" t="str">
        <f>B26</f>
        <v>San Carlos</v>
      </c>
      <c r="F27" s="316"/>
      <c r="G27" s="93">
        <f>'Fixture DAOM'!D21</f>
        <v>0</v>
      </c>
      <c r="H27" s="317" t="str">
        <f>B28</f>
        <v>Ciudad de Campana</v>
      </c>
      <c r="I27" s="316"/>
      <c r="J27" s="93">
        <f>'Fixture DAOM'!F21</f>
        <v>0</v>
      </c>
    </row>
    <row r="28" spans="1:17" ht="15">
      <c r="A28" s="134">
        <v>3</v>
      </c>
      <c r="B28" s="314" t="s">
        <v>400</v>
      </c>
      <c r="C28" s="314"/>
      <c r="D28" s="95"/>
      <c r="N28" s="88" t="s">
        <v>66</v>
      </c>
      <c r="O28" s="89"/>
      <c r="P28" s="89"/>
      <c r="Q28" s="90"/>
    </row>
    <row r="29" spans="14:17" ht="15.75" thickBot="1">
      <c r="N29" s="88" t="s">
        <v>67</v>
      </c>
      <c r="O29" s="89"/>
      <c r="P29" s="89"/>
      <c r="Q29" s="90"/>
    </row>
    <row r="30" spans="2:17" ht="16.5" thickBot="1">
      <c r="B30" s="305" t="s">
        <v>235</v>
      </c>
      <c r="C30" s="306"/>
      <c r="D30" s="306"/>
      <c r="E30" s="306"/>
      <c r="F30" s="306"/>
      <c r="G30" s="306"/>
      <c r="H30" s="306"/>
      <c r="I30" s="306"/>
      <c r="J30" s="306"/>
      <c r="K30" s="306"/>
      <c r="L30" s="307"/>
      <c r="N30" s="88" t="s">
        <v>68</v>
      </c>
      <c r="O30" s="89"/>
      <c r="P30" s="89"/>
      <c r="Q30" s="90"/>
    </row>
    <row r="31" spans="2:17" ht="15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N31" s="88" t="s">
        <v>69</v>
      </c>
      <c r="O31" s="89"/>
      <c r="P31" s="89"/>
      <c r="Q31" s="90"/>
    </row>
    <row r="32" spans="2:17" ht="15">
      <c r="B32" s="98"/>
      <c r="C32" s="308" t="str">
        <f>B33</f>
        <v>San Carlos</v>
      </c>
      <c r="D32" s="309"/>
      <c r="E32" s="308" t="str">
        <f>B34</f>
        <v>Los Cedros</v>
      </c>
      <c r="F32" s="309"/>
      <c r="G32" s="308" t="str">
        <f>B35</f>
        <v>Ciudad de Campana</v>
      </c>
      <c r="H32" s="309"/>
      <c r="I32" s="99" t="s">
        <v>236</v>
      </c>
      <c r="J32" s="99" t="s">
        <v>237</v>
      </c>
      <c r="K32" s="99" t="s">
        <v>238</v>
      </c>
      <c r="L32" s="100" t="s">
        <v>230</v>
      </c>
      <c r="N32" s="88" t="s">
        <v>70</v>
      </c>
      <c r="O32" s="89"/>
      <c r="P32" s="89"/>
      <c r="Q32" s="90"/>
    </row>
    <row r="33" spans="2:17" ht="15.75">
      <c r="B33" s="101" t="str">
        <f>B26</f>
        <v>San Carlos</v>
      </c>
      <c r="C33" s="102"/>
      <c r="D33" s="102"/>
      <c r="E33" s="103">
        <f>IF(G26="","",G26)</f>
        <v>0</v>
      </c>
      <c r="F33" s="103">
        <f>IF(J26="","",J26)</f>
        <v>0</v>
      </c>
      <c r="G33" s="103">
        <f>IF(G27="","",G27)</f>
        <v>0</v>
      </c>
      <c r="H33" s="103">
        <f>IF(J27="","",J27)</f>
        <v>0</v>
      </c>
      <c r="I33" s="103">
        <f>(IF(OR(E33&lt;&gt;"",G33&lt;&gt;""),SUM(E33,G33),0))</f>
        <v>0</v>
      </c>
      <c r="J33" s="103">
        <f>(IF(OR(F33&lt;&gt;"",H33&lt;&gt;""),SUM(F33,H33),0))</f>
        <v>0</v>
      </c>
      <c r="K33" s="103">
        <f>I33-J33</f>
        <v>0</v>
      </c>
      <c r="L33" s="104">
        <f>IF(OR(G27&lt;&gt;"",J27&lt;&gt;""),IF(G27="PP",0,IF(OR(G27="GP",G27&gt;J27),2,IF(G27=J27,1,IF(OR(J27&gt;G27,J27="GP"),0)))),0)+IF(OR(G26&lt;&gt;"",J26&lt;&gt;""),IF(G26="PP",0,IF(OR(G26="GP",G26&gt;J26),2,IF(G26=J26,1,IF(OR(J26&gt;G26,J26="GP"),0)))),0)</f>
        <v>2</v>
      </c>
      <c r="N33" s="88" t="s">
        <v>71</v>
      </c>
      <c r="O33" s="89"/>
      <c r="P33" s="89"/>
      <c r="Q33" s="90"/>
    </row>
    <row r="34" spans="2:17" ht="15.75">
      <c r="B34" s="106" t="str">
        <f>B27</f>
        <v>Los Cedros</v>
      </c>
      <c r="C34" s="103">
        <f>IF(J26="","",J26)</f>
        <v>0</v>
      </c>
      <c r="D34" s="103">
        <f>IF(G26="","",G26)</f>
        <v>0</v>
      </c>
      <c r="E34" s="102"/>
      <c r="F34" s="102"/>
      <c r="G34" s="103">
        <f>IF(G25="","",G25)</f>
        <v>0</v>
      </c>
      <c r="H34" s="103">
        <f>IF(J25="","",J25)</f>
        <v>0</v>
      </c>
      <c r="I34" s="103">
        <f>(IF(OR(C34&lt;&gt;"",G34&lt;&gt;""),SUM(C34,G34),0))</f>
        <v>0</v>
      </c>
      <c r="J34" s="103">
        <f>(IF(OR(D34&lt;&gt;"",H34&lt;&gt;""),SUM(D34,H34),0))</f>
        <v>0</v>
      </c>
      <c r="K34" s="103">
        <f>I34-J34</f>
        <v>0</v>
      </c>
      <c r="L34" s="105">
        <f>IF(OR(G25&lt;&gt;"",J25&lt;&gt;""),IF(G25="PP",0,IF(OR(G25="GP",G25&gt;J25),2,IF(G25=J25,1,IF(OR(J25&gt;G25,J25="GP"),0)))),0)+IF(OR(J26&lt;&gt;"",G26&lt;&gt;""),IF(J26="PP",0,IF(OR(J26="GP",J26&gt;G26),2,IF(J26=G26,1,IF(OR(G26&gt;J26,G26="GP"),0)))),0)</f>
        <v>2</v>
      </c>
      <c r="N34" s="88" t="s">
        <v>72</v>
      </c>
      <c r="O34" s="89"/>
      <c r="P34" s="89"/>
      <c r="Q34" s="90"/>
    </row>
    <row r="35" spans="2:17" ht="15.75">
      <c r="B35" s="101" t="str">
        <f>$B$28</f>
        <v>Ciudad de Campana</v>
      </c>
      <c r="C35" s="103">
        <f>IF(J27="","",J27)</f>
        <v>0</v>
      </c>
      <c r="D35" s="103">
        <f>IF(G27="","",G27)</f>
        <v>0</v>
      </c>
      <c r="E35" s="103">
        <f>IF(J25="","",J25)</f>
        <v>0</v>
      </c>
      <c r="F35" s="103">
        <f>IF(G25="","",G25)</f>
        <v>0</v>
      </c>
      <c r="G35" s="102"/>
      <c r="H35" s="102"/>
      <c r="I35" s="103">
        <f>(IF(OR(C35&lt;&gt;"",E35&lt;&gt;""),SUM(C35,E35),0))</f>
        <v>0</v>
      </c>
      <c r="J35" s="103">
        <f>(IF(OR(D35&lt;&gt;"",F35&lt;&gt;""),SUM(D35,F35),0))</f>
        <v>0</v>
      </c>
      <c r="K35" s="103">
        <f>I35-J35</f>
        <v>0</v>
      </c>
      <c r="L35" s="105">
        <f>IF(OR(J27&lt;&gt;"",G27&lt;&gt;""),IF(J27="PP",0,IF(OR(J27="GP",J27&gt;G27),2,IF(J27=G27,1,IF(OR(G27&gt;J27,G27="GP"),0)))),0)+IF(OR(J25&lt;&gt;"",G25&lt;&gt;""),IF(J25="PP",0,IF(OR(J25="GP",J25&gt;G25),2,IF(J25=G25,1,IF(OR(G25&gt;J25,G25="GP"),0)))),0)</f>
        <v>2</v>
      </c>
      <c r="N35" s="88" t="s">
        <v>73</v>
      </c>
      <c r="O35" s="89"/>
      <c r="P35" s="89"/>
      <c r="Q35" s="90"/>
    </row>
    <row r="36" spans="14:17" ht="15.75" thickBot="1">
      <c r="N36" s="88" t="s">
        <v>74</v>
      </c>
      <c r="O36" s="89"/>
      <c r="P36" s="89"/>
      <c r="Q36" s="90"/>
    </row>
    <row r="37" spans="5:17" ht="15.75" thickBot="1">
      <c r="E37" s="318" t="s">
        <v>232</v>
      </c>
      <c r="F37" s="319"/>
      <c r="G37" s="87" t="s">
        <v>233</v>
      </c>
      <c r="H37" s="318" t="s">
        <v>232</v>
      </c>
      <c r="I37" s="319"/>
      <c r="J37" s="87" t="s">
        <v>233</v>
      </c>
      <c r="N37" s="88" t="s">
        <v>75</v>
      </c>
      <c r="O37" s="89"/>
      <c r="P37" s="89"/>
      <c r="Q37" s="90"/>
    </row>
    <row r="38" spans="2:17" ht="18.75" thickBot="1">
      <c r="B38" s="313" t="s">
        <v>240</v>
      </c>
      <c r="C38" s="313"/>
      <c r="E38" s="91" t="str">
        <f>B40</f>
        <v>Argentino</v>
      </c>
      <c r="F38" s="92"/>
      <c r="G38" s="93">
        <f>'Fixture DAOM'!D26</f>
        <v>0</v>
      </c>
      <c r="H38" s="94" t="str">
        <f>B41</f>
        <v>TF Baradero</v>
      </c>
      <c r="I38" s="92"/>
      <c r="J38" s="93">
        <f>'Fixture DAOM'!F26</f>
        <v>0</v>
      </c>
      <c r="N38" s="88" t="s">
        <v>76</v>
      </c>
      <c r="O38" s="89"/>
      <c r="P38" s="89"/>
      <c r="Q38" s="90"/>
    </row>
    <row r="39" spans="1:17" ht="15.75" thickBot="1">
      <c r="A39" s="134">
        <v>1</v>
      </c>
      <c r="B39" s="314" t="s">
        <v>401</v>
      </c>
      <c r="C39" s="314"/>
      <c r="D39" s="95"/>
      <c r="E39" s="91" t="str">
        <f>B39</f>
        <v>Daom</v>
      </c>
      <c r="F39" s="92"/>
      <c r="G39" s="93">
        <f>'Fixture DAOM'!D30</f>
        <v>0</v>
      </c>
      <c r="H39" s="94" t="str">
        <f>B40</f>
        <v>Argentino</v>
      </c>
      <c r="I39" s="92"/>
      <c r="J39" s="93">
        <f>'Fixture DAOM'!F30</f>
        <v>0</v>
      </c>
      <c r="N39" s="88" t="s">
        <v>77</v>
      </c>
      <c r="O39" s="89"/>
      <c r="P39" s="89"/>
      <c r="Q39" s="90"/>
    </row>
    <row r="40" spans="1:17" ht="15.75" thickBot="1">
      <c r="A40" s="134">
        <v>2</v>
      </c>
      <c r="B40" s="314" t="s">
        <v>402</v>
      </c>
      <c r="C40" s="314"/>
      <c r="D40" s="95"/>
      <c r="E40" s="315" t="str">
        <f>B39</f>
        <v>Daom</v>
      </c>
      <c r="F40" s="316"/>
      <c r="G40" s="93">
        <f>'Fixture DAOM'!D22</f>
        <v>0</v>
      </c>
      <c r="H40" s="317" t="str">
        <f>B41</f>
        <v>TF Baradero</v>
      </c>
      <c r="I40" s="316"/>
      <c r="J40" s="93">
        <f>'Fixture DAOM'!F22</f>
        <v>0</v>
      </c>
      <c r="N40" s="88" t="s">
        <v>219</v>
      </c>
      <c r="O40" s="89"/>
      <c r="P40" s="89"/>
      <c r="Q40" s="90"/>
    </row>
    <row r="41" spans="1:4" ht="15">
      <c r="A41" s="134">
        <v>3</v>
      </c>
      <c r="B41" s="314" t="s">
        <v>403</v>
      </c>
      <c r="C41" s="314"/>
      <c r="D41" s="95"/>
    </row>
    <row r="42" ht="13.5" thickBot="1"/>
    <row r="43" spans="2:12" ht="16.5" thickBot="1">
      <c r="B43" s="305" t="s">
        <v>235</v>
      </c>
      <c r="C43" s="306"/>
      <c r="D43" s="306"/>
      <c r="E43" s="306"/>
      <c r="F43" s="306"/>
      <c r="G43" s="306"/>
      <c r="H43" s="306"/>
      <c r="I43" s="306"/>
      <c r="J43" s="306"/>
      <c r="K43" s="306"/>
      <c r="L43" s="307"/>
    </row>
    <row r="44" spans="2:12" ht="15"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2:12" ht="12.75">
      <c r="B45" s="98"/>
      <c r="C45" s="308" t="str">
        <f>B46</f>
        <v>Daom</v>
      </c>
      <c r="D45" s="309"/>
      <c r="E45" s="308" t="str">
        <f>B47</f>
        <v>Argentino</v>
      </c>
      <c r="F45" s="309"/>
      <c r="G45" s="308" t="str">
        <f>B48</f>
        <v>TF Baradero</v>
      </c>
      <c r="H45" s="309"/>
      <c r="I45" s="99" t="s">
        <v>236</v>
      </c>
      <c r="J45" s="99" t="s">
        <v>237</v>
      </c>
      <c r="K45" s="99" t="s">
        <v>238</v>
      </c>
      <c r="L45" s="100" t="s">
        <v>230</v>
      </c>
    </row>
    <row r="46" spans="2:12" ht="15.75">
      <c r="B46" s="101" t="str">
        <f>B39</f>
        <v>Daom</v>
      </c>
      <c r="C46" s="102"/>
      <c r="D46" s="102"/>
      <c r="E46" s="103">
        <f>IF(G39="","",G39)</f>
        <v>0</v>
      </c>
      <c r="F46" s="103">
        <f>IF(J39="","",J39)</f>
        <v>0</v>
      </c>
      <c r="G46" s="103">
        <f>IF(G40="","",G40)</f>
        <v>0</v>
      </c>
      <c r="H46" s="103">
        <f>IF(J40="","",J40)</f>
        <v>0</v>
      </c>
      <c r="I46" s="103">
        <f>(IF(OR(E46&lt;&gt;"",G46&lt;&gt;""),SUM(E46,G46),0))</f>
        <v>0</v>
      </c>
      <c r="J46" s="103">
        <f>(IF(OR(F46&lt;&gt;"",H46&lt;&gt;""),SUM(F46,H46),0))</f>
        <v>0</v>
      </c>
      <c r="K46" s="103">
        <f>I46-J46</f>
        <v>0</v>
      </c>
      <c r="L46" s="104">
        <f>IF(OR(G40&lt;&gt;"",J40&lt;&gt;""),IF(G40="PP",0,IF(OR(G40="GP",G40&gt;J40),2,IF(G40=J40,1,IF(OR(J40&gt;G40,J40="GP"),0)))),0)+IF(OR(G39&lt;&gt;"",J39&lt;&gt;""),IF(G39="PP",0,IF(OR(G39="GP",G39&gt;J39),2,IF(G39=J39,1,IF(OR(J39&gt;G39,J39="GP"),0)))),0)</f>
        <v>2</v>
      </c>
    </row>
    <row r="47" spans="2:12" ht="15.75">
      <c r="B47" s="106" t="str">
        <f>B40</f>
        <v>Argentino</v>
      </c>
      <c r="C47" s="103">
        <f>IF(J39="","",J39)</f>
        <v>0</v>
      </c>
      <c r="D47" s="103">
        <f>IF(G39="","",G39)</f>
        <v>0</v>
      </c>
      <c r="E47" s="102"/>
      <c r="F47" s="102"/>
      <c r="G47" s="103">
        <f>IF(G38="","",G38)</f>
        <v>0</v>
      </c>
      <c r="H47" s="103">
        <f>IF(J38="","",J38)</f>
        <v>0</v>
      </c>
      <c r="I47" s="103">
        <f>(IF(OR(C47&lt;&gt;"",G47&lt;&gt;""),SUM(C47,G47),0))</f>
        <v>0</v>
      </c>
      <c r="J47" s="103">
        <f>(IF(OR(D47&lt;&gt;"",H47&lt;&gt;""),SUM(D47,H47),0))</f>
        <v>0</v>
      </c>
      <c r="K47" s="103">
        <f>I47-J47</f>
        <v>0</v>
      </c>
      <c r="L47" s="105">
        <f>IF(OR(G38&lt;&gt;"",J38&lt;&gt;""),IF(G38="PP",0,IF(OR(G38="GP",G38&gt;J38),2,IF(G38=J38,1,IF(OR(J38&gt;G38,J38="GP"),0)))),0)+IF(OR(J39&lt;&gt;"",G39&lt;&gt;""),IF(J39="PP",0,IF(OR(J39="GP",J39&gt;G39),2,IF(J39=G39,1,IF(OR(G39&gt;J39,G39="GP"),0)))),0)</f>
        <v>2</v>
      </c>
    </row>
    <row r="48" spans="2:12" ht="15.75">
      <c r="B48" s="101" t="str">
        <f>B41</f>
        <v>TF Baradero</v>
      </c>
      <c r="C48" s="103">
        <f>IF(J40="","",J40)</f>
        <v>0</v>
      </c>
      <c r="D48" s="103">
        <f>IF(G40="","",G40)</f>
        <v>0</v>
      </c>
      <c r="E48" s="103">
        <f>IF(J38="","",J38)</f>
        <v>0</v>
      </c>
      <c r="F48" s="103">
        <f>IF(G38="","",G38)</f>
        <v>0</v>
      </c>
      <c r="G48" s="102"/>
      <c r="H48" s="102"/>
      <c r="I48" s="103">
        <f>(IF(OR(C48&lt;&gt;"",E48&lt;&gt;""),SUM(C48,E48),0))</f>
        <v>0</v>
      </c>
      <c r="J48" s="103">
        <f>(IF(OR(D48&lt;&gt;"",F48&lt;&gt;""),SUM(D48,F48),0))</f>
        <v>0</v>
      </c>
      <c r="K48" s="103">
        <f>I48-J48</f>
        <v>0</v>
      </c>
      <c r="L48" s="105">
        <f>IF(OR(J40&lt;&gt;"",G40&lt;&gt;""),IF(J40="PP",0,IF(OR(J40="GP",J40&gt;G40),2,IF(J40=G40,1,IF(OR(G40&gt;J40,G40="GP"),0)))),0)+IF(OR(J38&lt;&gt;"",G38&lt;&gt;""),IF(J38="PP",0,IF(OR(J38="GP",J38&gt;G38),2,IF(J38=G38,1,IF(OR(G38&gt;J38,G38="GP"),0)))),0)</f>
        <v>2</v>
      </c>
    </row>
    <row r="49" ht="13.5" thickBot="1"/>
    <row r="50" spans="5:10" ht="15.75" thickBot="1">
      <c r="E50" s="318" t="s">
        <v>232</v>
      </c>
      <c r="F50" s="319"/>
      <c r="G50" s="87" t="s">
        <v>233</v>
      </c>
      <c r="H50" s="318" t="s">
        <v>232</v>
      </c>
      <c r="I50" s="319"/>
      <c r="J50" s="87" t="s">
        <v>233</v>
      </c>
    </row>
    <row r="51" spans="2:10" ht="18.75" thickBot="1">
      <c r="B51" s="313" t="s">
        <v>241</v>
      </c>
      <c r="C51" s="313"/>
      <c r="E51" s="91" t="str">
        <f>B53</f>
        <v>San Miguel</v>
      </c>
      <c r="F51" s="92"/>
      <c r="G51" s="93">
        <f>'Fixture DAOM'!D27</f>
        <v>0</v>
      </c>
      <c r="H51" s="94" t="str">
        <f>B54</f>
        <v>SAPA</v>
      </c>
      <c r="I51" s="92"/>
      <c r="J51" s="93">
        <f>'Fixture DAOM'!F27</f>
        <v>0</v>
      </c>
    </row>
    <row r="52" spans="1:10" ht="15.75" thickBot="1">
      <c r="A52" s="134">
        <v>1</v>
      </c>
      <c r="B52" s="314" t="s">
        <v>404</v>
      </c>
      <c r="C52" s="314"/>
      <c r="D52" s="95"/>
      <c r="E52" s="91" t="str">
        <f>B52</f>
        <v>Curupayti</v>
      </c>
      <c r="F52" s="92"/>
      <c r="G52" s="93">
        <f>'Fixture DAOM'!D31</f>
        <v>0</v>
      </c>
      <c r="H52" s="94" t="str">
        <f>B53</f>
        <v>San Miguel</v>
      </c>
      <c r="I52" s="92"/>
      <c r="J52" s="93">
        <f>'Fixture DAOM'!F31</f>
        <v>0</v>
      </c>
    </row>
    <row r="53" spans="1:10" ht="15.75" thickBot="1">
      <c r="A53" s="134">
        <v>2</v>
      </c>
      <c r="B53" s="314" t="s">
        <v>405</v>
      </c>
      <c r="C53" s="314"/>
      <c r="D53" s="95"/>
      <c r="E53" s="315" t="str">
        <f>B52</f>
        <v>Curupayti</v>
      </c>
      <c r="F53" s="316"/>
      <c r="G53" s="93">
        <f>'Fixture DAOM'!D23</f>
        <v>0</v>
      </c>
      <c r="H53" s="317" t="str">
        <f>B54</f>
        <v>SAPA</v>
      </c>
      <c r="I53" s="316"/>
      <c r="J53" s="93">
        <f>'Fixture DAOM'!F23</f>
        <v>0</v>
      </c>
    </row>
    <row r="54" spans="1:4" ht="15">
      <c r="A54" s="134">
        <v>3</v>
      </c>
      <c r="B54" s="314" t="s">
        <v>81</v>
      </c>
      <c r="C54" s="314"/>
      <c r="D54" s="95"/>
    </row>
    <row r="55" ht="13.5" thickBot="1"/>
    <row r="56" spans="2:12" ht="16.5" thickBot="1">
      <c r="B56" s="305" t="s">
        <v>235</v>
      </c>
      <c r="C56" s="306"/>
      <c r="D56" s="306"/>
      <c r="E56" s="306"/>
      <c r="F56" s="306"/>
      <c r="G56" s="306"/>
      <c r="H56" s="306"/>
      <c r="I56" s="306"/>
      <c r="J56" s="306"/>
      <c r="K56" s="306"/>
      <c r="L56" s="307"/>
    </row>
    <row r="57" spans="2:12" ht="15">
      <c r="B57" s="96"/>
      <c r="C57" s="97"/>
      <c r="D57" s="97"/>
      <c r="E57" s="97"/>
      <c r="F57" s="97"/>
      <c r="G57" s="97"/>
      <c r="H57" s="97"/>
      <c r="I57" s="97"/>
      <c r="J57" s="97"/>
      <c r="K57" s="97"/>
      <c r="L57" s="97"/>
    </row>
    <row r="58" spans="2:12" ht="12.75">
      <c r="B58" s="98"/>
      <c r="C58" s="308" t="str">
        <f>B59</f>
        <v>Curupayti</v>
      </c>
      <c r="D58" s="309"/>
      <c r="E58" s="308" t="str">
        <f>B60</f>
        <v>San Miguel</v>
      </c>
      <c r="F58" s="309"/>
      <c r="G58" s="308" t="str">
        <f>B61</f>
        <v>SAPA</v>
      </c>
      <c r="H58" s="309"/>
      <c r="I58" s="99" t="s">
        <v>236</v>
      </c>
      <c r="J58" s="99" t="s">
        <v>237</v>
      </c>
      <c r="K58" s="99" t="s">
        <v>238</v>
      </c>
      <c r="L58" s="100" t="s">
        <v>230</v>
      </c>
    </row>
    <row r="59" spans="2:12" ht="15.75">
      <c r="B59" s="101" t="str">
        <f>B52</f>
        <v>Curupayti</v>
      </c>
      <c r="C59" s="102"/>
      <c r="D59" s="102"/>
      <c r="E59" s="103">
        <f>IF(G52="","",G52)</f>
        <v>0</v>
      </c>
      <c r="F59" s="103">
        <f>IF(J52="","",J52)</f>
        <v>0</v>
      </c>
      <c r="G59" s="103">
        <f>IF(G53="","",G53)</f>
        <v>0</v>
      </c>
      <c r="H59" s="103">
        <f>IF(J53="","",J53)</f>
        <v>0</v>
      </c>
      <c r="I59" s="103">
        <f>(IF(OR(E59&lt;&gt;"",G59&lt;&gt;""),SUM(E59,G59),0))</f>
        <v>0</v>
      </c>
      <c r="J59" s="103">
        <f>(IF(OR(F59&lt;&gt;"",H59&lt;&gt;""),SUM(F59,H59),0))</f>
        <v>0</v>
      </c>
      <c r="K59" s="103">
        <f>I59-J59</f>
        <v>0</v>
      </c>
      <c r="L59" s="104">
        <f>IF(OR(G53&lt;&gt;"",J53&lt;&gt;""),IF(G53="PP",0,IF(OR(G53="GP",G53&gt;J53),2,IF(G53=J53,1,IF(OR(J53&gt;G53,J53="GP"),0)))),0)+IF(OR(G52&lt;&gt;"",J52&lt;&gt;""),IF(G52="PP",0,IF(OR(G52="GP",G52&gt;J52),2,IF(G52=J52,1,IF(OR(J52&gt;G52,J52="GP"),0)))),0)</f>
        <v>2</v>
      </c>
    </row>
    <row r="60" spans="2:12" ht="15.75">
      <c r="B60" s="106" t="str">
        <f>B53</f>
        <v>San Miguel</v>
      </c>
      <c r="C60" s="103">
        <f>IF(J52="","",J52)</f>
        <v>0</v>
      </c>
      <c r="D60" s="103">
        <f>IF(G52="","",G52)</f>
        <v>0</v>
      </c>
      <c r="E60" s="102"/>
      <c r="F60" s="102"/>
      <c r="G60" s="103">
        <f>IF(G51="","",G51)</f>
        <v>0</v>
      </c>
      <c r="H60" s="103">
        <f>IF(J51="","",J51)</f>
        <v>0</v>
      </c>
      <c r="I60" s="103">
        <f>(IF(OR(C60&lt;&gt;"",G60&lt;&gt;""),SUM(C60,G60),0))</f>
        <v>0</v>
      </c>
      <c r="J60" s="103">
        <f>(IF(OR(D60&lt;&gt;"",H60&lt;&gt;""),SUM(D60,H60),0))</f>
        <v>0</v>
      </c>
      <c r="K60" s="103">
        <f>I60-J60</f>
        <v>0</v>
      </c>
      <c r="L60" s="105">
        <f>IF(OR(G51&lt;&gt;"",J51&lt;&gt;""),IF(G51="PP",0,IF(OR(G51="GP",G51&gt;J51),2,IF(G51=J51,1,IF(OR(J51&gt;G51,J51="GP"),0)))),0)+IF(OR(J52&lt;&gt;"",G52&lt;&gt;""),IF(J52="PP",0,IF(OR(J52="GP",J52&gt;G52),2,IF(J52=G52,1,IF(OR(G52&gt;J52,G52="GP"),0)))),0)</f>
        <v>2</v>
      </c>
    </row>
    <row r="61" spans="2:12" ht="15.75">
      <c r="B61" s="101" t="str">
        <f>B54</f>
        <v>SAPA</v>
      </c>
      <c r="C61" s="103">
        <f>IF(J53="","",J53)</f>
        <v>0</v>
      </c>
      <c r="D61" s="103">
        <f>IF(G53="","",G53)</f>
        <v>0</v>
      </c>
      <c r="E61" s="103">
        <f>IF(J51="","",J51)</f>
        <v>0</v>
      </c>
      <c r="F61" s="103">
        <f>IF(G51="","",G51)</f>
        <v>0</v>
      </c>
      <c r="G61" s="102"/>
      <c r="H61" s="102"/>
      <c r="I61" s="103">
        <f>(IF(OR(C61&lt;&gt;"",E61&lt;&gt;""),SUM(C61,E61),0))</f>
        <v>0</v>
      </c>
      <c r="J61" s="103">
        <f>(IF(OR(D61&lt;&gt;"",F61&lt;&gt;""),SUM(D61,F61),0))</f>
        <v>0</v>
      </c>
      <c r="K61" s="103">
        <f>I61-J61</f>
        <v>0</v>
      </c>
      <c r="L61" s="105">
        <f>IF(OR(J53&lt;&gt;"",G53&lt;&gt;""),IF(J53="PP",0,IF(OR(J53="GP",J53&gt;G53),2,IF(J53=G53,1,IF(OR(G53&gt;J53,G53="GP"),0)))),0)+IF(OR(J51&lt;&gt;"",G51&lt;&gt;""),IF(J51="PP",0,IF(OR(J51="GP",J51&gt;G51),2,IF(J51=G51,1,IF(OR(G51&gt;J51,G51="GP"),0)))),0)</f>
        <v>2</v>
      </c>
    </row>
    <row r="62" ht="13.5" thickBot="1"/>
    <row r="63" spans="5:10" ht="15.75" thickBot="1">
      <c r="E63" s="318" t="s">
        <v>232</v>
      </c>
      <c r="F63" s="319"/>
      <c r="G63" s="87" t="s">
        <v>233</v>
      </c>
      <c r="H63" s="318" t="s">
        <v>232</v>
      </c>
      <c r="I63" s="319"/>
      <c r="J63" s="87" t="s">
        <v>233</v>
      </c>
    </row>
    <row r="64" spans="2:10" ht="18.75" thickBot="1">
      <c r="B64" s="313" t="s">
        <v>242</v>
      </c>
      <c r="C64" s="313"/>
      <c r="E64" s="91" t="str">
        <f>B66</f>
        <v>San Jose</v>
      </c>
      <c r="F64" s="92"/>
      <c r="G64" s="93">
        <f>'Fixture DAOM'!D12</f>
        <v>0</v>
      </c>
      <c r="H64" s="94" t="str">
        <f>B67</f>
        <v>Berisso</v>
      </c>
      <c r="I64" s="92"/>
      <c r="J64" s="93">
        <f>'Fixture DAOM'!F12</f>
        <v>0</v>
      </c>
    </row>
    <row r="65" spans="1:10" ht="15.75" thickBot="1">
      <c r="A65" s="134">
        <v>1</v>
      </c>
      <c r="B65" s="314" t="s">
        <v>406</v>
      </c>
      <c r="C65" s="314"/>
      <c r="D65" s="95"/>
      <c r="E65" s="91" t="str">
        <f>B65</f>
        <v>El Retiro</v>
      </c>
      <c r="F65" s="92"/>
      <c r="G65" s="93">
        <f>'Fixture DAOM'!D16</f>
        <v>0</v>
      </c>
      <c r="H65" s="94" t="str">
        <f>B66</f>
        <v>San Jose</v>
      </c>
      <c r="I65" s="92"/>
      <c r="J65" s="93">
        <f>'Fixture DAOM'!F16</f>
        <v>0</v>
      </c>
    </row>
    <row r="66" spans="1:10" ht="15.75" thickBot="1">
      <c r="A66" s="134">
        <v>2</v>
      </c>
      <c r="B66" s="314" t="s">
        <v>407</v>
      </c>
      <c r="C66" s="314"/>
      <c r="D66" s="95"/>
      <c r="E66" s="315" t="str">
        <f>B65</f>
        <v>El Retiro</v>
      </c>
      <c r="F66" s="316"/>
      <c r="G66" s="93">
        <f>'Fixture DAOM'!D8</f>
        <v>0</v>
      </c>
      <c r="H66" s="317" t="str">
        <f>B67</f>
        <v>Berisso</v>
      </c>
      <c r="I66" s="316"/>
      <c r="J66" s="93">
        <f>'Fixture DAOM'!F8</f>
        <v>0</v>
      </c>
    </row>
    <row r="67" spans="1:4" ht="15">
      <c r="A67" s="134">
        <v>3</v>
      </c>
      <c r="B67" s="314" t="s">
        <v>408</v>
      </c>
      <c r="C67" s="314"/>
      <c r="D67" s="95"/>
    </row>
    <row r="68" ht="13.5" thickBot="1"/>
    <row r="69" spans="2:12" ht="16.5" thickBot="1">
      <c r="B69" s="305" t="s">
        <v>235</v>
      </c>
      <c r="C69" s="306"/>
      <c r="D69" s="306"/>
      <c r="E69" s="306"/>
      <c r="F69" s="306"/>
      <c r="G69" s="306"/>
      <c r="H69" s="306"/>
      <c r="I69" s="306"/>
      <c r="J69" s="306"/>
      <c r="K69" s="306"/>
      <c r="L69" s="307"/>
    </row>
    <row r="70" spans="2:12" ht="15">
      <c r="B70" s="96"/>
      <c r="C70" s="97"/>
      <c r="D70" s="97"/>
      <c r="E70" s="97"/>
      <c r="F70" s="97"/>
      <c r="G70" s="97"/>
      <c r="H70" s="97"/>
      <c r="I70" s="97"/>
      <c r="J70" s="97"/>
      <c r="K70" s="97"/>
      <c r="L70" s="97"/>
    </row>
    <row r="71" spans="2:12" ht="12.75">
      <c r="B71" s="98"/>
      <c r="C71" s="308" t="str">
        <f>B72</f>
        <v>El Retiro</v>
      </c>
      <c r="D71" s="309"/>
      <c r="E71" s="308" t="str">
        <f>B73</f>
        <v>San Jose</v>
      </c>
      <c r="F71" s="309"/>
      <c r="G71" s="308" t="str">
        <f>B74</f>
        <v>Berisso</v>
      </c>
      <c r="H71" s="309"/>
      <c r="I71" s="99" t="s">
        <v>236</v>
      </c>
      <c r="J71" s="99" t="s">
        <v>237</v>
      </c>
      <c r="K71" s="99" t="s">
        <v>238</v>
      </c>
      <c r="L71" s="100" t="s">
        <v>230</v>
      </c>
    </row>
    <row r="72" spans="2:12" ht="15.75">
      <c r="B72" s="101" t="str">
        <f>B65</f>
        <v>El Retiro</v>
      </c>
      <c r="C72" s="102"/>
      <c r="D72" s="102"/>
      <c r="E72" s="103">
        <f>IF(G65="","",G65)</f>
        <v>0</v>
      </c>
      <c r="F72" s="103">
        <f>IF(J65="","",J65)</f>
        <v>0</v>
      </c>
      <c r="G72" s="103">
        <f>IF(G66="","",G66)</f>
        <v>0</v>
      </c>
      <c r="H72" s="103">
        <f>IF(J66="","",J66)</f>
        <v>0</v>
      </c>
      <c r="I72" s="103">
        <f>(IF(OR(E72&lt;&gt;"",G72&lt;&gt;""),SUM(E72,G72),0))</f>
        <v>0</v>
      </c>
      <c r="J72" s="103">
        <f>(IF(OR(F72&lt;&gt;"",H72&lt;&gt;""),SUM(F72,H72),0))</f>
        <v>0</v>
      </c>
      <c r="K72" s="103">
        <f>I72-J72</f>
        <v>0</v>
      </c>
      <c r="L72" s="104">
        <f>IF(OR(G66&lt;&gt;"",J66&lt;&gt;""),IF(G66="PP",0,IF(OR(G66="GP",G66&gt;J66),2,IF(G66=J66,1,IF(OR(J66&gt;G66,J66="GP"),0)))),0)+IF(OR(G65&lt;&gt;"",J65&lt;&gt;""),IF(G65="PP",0,IF(OR(G65="GP",G65&gt;J65),2,IF(G65=J65,1,IF(OR(J65&gt;G65,J65="GP"),0)))),0)</f>
        <v>2</v>
      </c>
    </row>
    <row r="73" spans="2:12" ht="15.75">
      <c r="B73" s="106" t="str">
        <f>B66</f>
        <v>San Jose</v>
      </c>
      <c r="C73" s="103">
        <f>IF(J65="","",J65)</f>
        <v>0</v>
      </c>
      <c r="D73" s="103">
        <f>IF(G65="","",G65)</f>
        <v>0</v>
      </c>
      <c r="E73" s="102"/>
      <c r="F73" s="102"/>
      <c r="G73" s="103">
        <f>IF(G64="","",G64)</f>
        <v>0</v>
      </c>
      <c r="H73" s="103">
        <f>IF(J64="","",J64)</f>
        <v>0</v>
      </c>
      <c r="I73" s="103">
        <f>(IF(OR(C73&lt;&gt;"",G73&lt;&gt;""),SUM(C73,G73),0))</f>
        <v>0</v>
      </c>
      <c r="J73" s="103">
        <f>(IF(OR(D73&lt;&gt;"",H73&lt;&gt;""),SUM(D73,H73),0))</f>
        <v>0</v>
      </c>
      <c r="K73" s="103">
        <f>I73-J73</f>
        <v>0</v>
      </c>
      <c r="L73" s="105">
        <f>IF(OR(G64&lt;&gt;"",J64&lt;&gt;""),IF(G64="PP",0,IF(OR(G64="GP",G64&gt;J64),2,IF(G64=J64,1,IF(OR(J64&gt;G64,J64="GP"),0)))),0)+IF(OR(J65&lt;&gt;"",G65&lt;&gt;""),IF(J65="PP",0,IF(OR(J65="GP",J65&gt;G65),2,IF(J65=G65,1,IF(OR(G65&gt;J65,G65="GP"),0)))),0)</f>
        <v>2</v>
      </c>
    </row>
    <row r="74" spans="2:12" ht="15.75">
      <c r="B74" s="101" t="str">
        <f>B67</f>
        <v>Berisso</v>
      </c>
      <c r="C74" s="103">
        <f>IF(J66="","",J66)</f>
        <v>0</v>
      </c>
      <c r="D74" s="103">
        <f>IF(G66="","",G66)</f>
        <v>0</v>
      </c>
      <c r="E74" s="103">
        <f>IF(J64="","",J64)</f>
        <v>0</v>
      </c>
      <c r="F74" s="103">
        <f>IF(G64="","",G64)</f>
        <v>0</v>
      </c>
      <c r="G74" s="102"/>
      <c r="H74" s="102"/>
      <c r="I74" s="103">
        <f>(IF(OR(C74&lt;&gt;"",E74&lt;&gt;""),SUM(C74,E74),0))</f>
        <v>0</v>
      </c>
      <c r="J74" s="103">
        <f>(IF(OR(D74&lt;&gt;"",F74&lt;&gt;""),SUM(D74,F74),0))</f>
        <v>0</v>
      </c>
      <c r="K74" s="103">
        <f>I74-J74</f>
        <v>0</v>
      </c>
      <c r="L74" s="105">
        <f>IF(OR(J66&lt;&gt;"",G66&lt;&gt;""),IF(J66="PP",0,IF(OR(J66="GP",J66&gt;G66),2,IF(J66=G66,1,IF(OR(G66&gt;J66,G66="GP"),0)))),0)+IF(OR(J64&lt;&gt;"",G64&lt;&gt;""),IF(J64="PP",0,IF(OR(J64="GP",J64&gt;G64),2,IF(J64=G64,1,IF(OR(G64&gt;J64,G64="GP"),0)))),0)</f>
        <v>2</v>
      </c>
    </row>
    <row r="75" ht="13.5" thickBot="1"/>
    <row r="76" spans="5:10" ht="15.75" thickBot="1">
      <c r="E76" s="318" t="s">
        <v>232</v>
      </c>
      <c r="F76" s="319"/>
      <c r="G76" s="87" t="s">
        <v>233</v>
      </c>
      <c r="H76" s="318" t="s">
        <v>232</v>
      </c>
      <c r="I76" s="319"/>
      <c r="J76" s="87" t="s">
        <v>233</v>
      </c>
    </row>
    <row r="77" spans="2:10" ht="18.75" thickBot="1">
      <c r="B77" s="313" t="s">
        <v>243</v>
      </c>
      <c r="C77" s="313"/>
      <c r="E77" s="91" t="str">
        <f>B79</f>
        <v>Los Pinos</v>
      </c>
      <c r="F77" s="92"/>
      <c r="G77" s="93">
        <f>'Fixture DAOM'!D13</f>
        <v>0</v>
      </c>
      <c r="H77" s="94" t="str">
        <f>B80</f>
        <v>Atl. San Andres</v>
      </c>
      <c r="I77" s="92"/>
      <c r="J77" s="93">
        <f>'Fixture DAOM'!F13</f>
        <v>0</v>
      </c>
    </row>
    <row r="78" spans="1:10" ht="15.75" thickBot="1">
      <c r="A78" s="134">
        <v>1</v>
      </c>
      <c r="B78" s="314" t="s">
        <v>409</v>
      </c>
      <c r="C78" s="314"/>
      <c r="D78" s="95"/>
      <c r="E78" s="91" t="str">
        <f>B78</f>
        <v>Arsenal Zarate</v>
      </c>
      <c r="F78" s="92"/>
      <c r="G78" s="93">
        <f>'Fixture DAOM'!D17</f>
        <v>0</v>
      </c>
      <c r="H78" s="94" t="str">
        <f>B79</f>
        <v>Los Pinos</v>
      </c>
      <c r="I78" s="92"/>
      <c r="J78" s="93">
        <f>'Fixture DAOM'!F17</f>
        <v>0</v>
      </c>
    </row>
    <row r="79" spans="1:10" ht="15.75" thickBot="1">
      <c r="A79" s="134">
        <v>2</v>
      </c>
      <c r="B79" s="314" t="s">
        <v>410</v>
      </c>
      <c r="C79" s="314"/>
      <c r="D79" s="95"/>
      <c r="E79" s="315" t="str">
        <f>B78</f>
        <v>Arsenal Zarate</v>
      </c>
      <c r="F79" s="316"/>
      <c r="G79" s="93">
        <f>'Fixture DAOM'!D9</f>
        <v>0</v>
      </c>
      <c r="H79" s="317" t="str">
        <f>B80</f>
        <v>Atl. San Andres</v>
      </c>
      <c r="I79" s="316"/>
      <c r="J79" s="93">
        <f>'Fixture DAOM'!F9</f>
        <v>0</v>
      </c>
    </row>
    <row r="80" spans="1:4" ht="15">
      <c r="A80" s="134">
        <v>3</v>
      </c>
      <c r="B80" s="314" t="s">
        <v>411</v>
      </c>
      <c r="C80" s="314"/>
      <c r="D80" s="95"/>
    </row>
    <row r="81" ht="13.5" thickBot="1"/>
    <row r="82" spans="2:12" ht="16.5" thickBot="1">
      <c r="B82" s="305" t="s">
        <v>235</v>
      </c>
      <c r="C82" s="306"/>
      <c r="D82" s="306"/>
      <c r="E82" s="306"/>
      <c r="F82" s="306"/>
      <c r="G82" s="306"/>
      <c r="H82" s="306"/>
      <c r="I82" s="306"/>
      <c r="J82" s="306"/>
      <c r="K82" s="306"/>
      <c r="L82" s="307"/>
    </row>
    <row r="83" spans="2:12" ht="15">
      <c r="B83" s="96"/>
      <c r="C83" s="97"/>
      <c r="D83" s="97"/>
      <c r="E83" s="97"/>
      <c r="F83" s="97"/>
      <c r="G83" s="97"/>
      <c r="H83" s="97"/>
      <c r="I83" s="97"/>
      <c r="J83" s="97"/>
      <c r="K83" s="97"/>
      <c r="L83" s="97"/>
    </row>
    <row r="84" spans="2:12" ht="12.75">
      <c r="B84" s="98"/>
      <c r="C84" s="308" t="str">
        <f>B85</f>
        <v>Arsenal Zarate</v>
      </c>
      <c r="D84" s="309"/>
      <c r="E84" s="308" t="str">
        <f>B86</f>
        <v>Los Pinos</v>
      </c>
      <c r="F84" s="309"/>
      <c r="G84" s="308" t="str">
        <f>B87</f>
        <v>Atl. San Andres</v>
      </c>
      <c r="H84" s="309"/>
      <c r="I84" s="99" t="s">
        <v>236</v>
      </c>
      <c r="J84" s="99" t="s">
        <v>237</v>
      </c>
      <c r="K84" s="99" t="s">
        <v>238</v>
      </c>
      <c r="L84" s="100" t="s">
        <v>230</v>
      </c>
    </row>
    <row r="85" spans="2:12" ht="15.75">
      <c r="B85" s="101" t="str">
        <f>B78</f>
        <v>Arsenal Zarate</v>
      </c>
      <c r="C85" s="102"/>
      <c r="D85" s="102"/>
      <c r="E85" s="103">
        <f>IF(G78="","",G78)</f>
        <v>0</v>
      </c>
      <c r="F85" s="103">
        <f>IF(J78="","",J78)</f>
        <v>0</v>
      </c>
      <c r="G85" s="103">
        <f>IF(G79="","",G79)</f>
        <v>0</v>
      </c>
      <c r="H85" s="103">
        <f>IF(J79="","",J79)</f>
        <v>0</v>
      </c>
      <c r="I85" s="103">
        <f>(IF(OR(E85&lt;&gt;"",G85&lt;&gt;""),SUM(E85,G85),0))</f>
        <v>0</v>
      </c>
      <c r="J85" s="103">
        <f>(IF(OR(F85&lt;&gt;"",H85&lt;&gt;""),SUM(F85,H85),0))</f>
        <v>0</v>
      </c>
      <c r="K85" s="103">
        <f>I85-J85</f>
        <v>0</v>
      </c>
      <c r="L85" s="104">
        <f>IF(OR(G79&lt;&gt;"",J79&lt;&gt;""),IF(G79="PP",0,IF(OR(G79="GP",G79&gt;J79),2,IF(G79=J79,1,IF(OR(J79&gt;G79,J79="GP"),0)))),0)+IF(OR(G78&lt;&gt;"",J78&lt;&gt;""),IF(G78="PP",0,IF(OR(G78="GP",G78&gt;J78),2,IF(G78=J78,1,IF(OR(J78&gt;G78,J78="GP"),0)))),0)</f>
        <v>2</v>
      </c>
    </row>
    <row r="86" spans="2:12" ht="15.75">
      <c r="B86" s="106" t="str">
        <f>B79</f>
        <v>Los Pinos</v>
      </c>
      <c r="C86" s="103">
        <f>IF(J78="","",J78)</f>
        <v>0</v>
      </c>
      <c r="D86" s="103">
        <f>IF(G78="","",G78)</f>
        <v>0</v>
      </c>
      <c r="E86" s="102"/>
      <c r="F86" s="102"/>
      <c r="G86" s="103">
        <f>IF(G77="","",G77)</f>
        <v>0</v>
      </c>
      <c r="H86" s="103">
        <f>IF(J77="","",J77)</f>
        <v>0</v>
      </c>
      <c r="I86" s="103">
        <f>(IF(OR(C86&lt;&gt;"",G86&lt;&gt;""),SUM(C86,G86),0))</f>
        <v>0</v>
      </c>
      <c r="J86" s="103">
        <f>(IF(OR(D86&lt;&gt;"",H86&lt;&gt;""),SUM(D86,H86),0))</f>
        <v>0</v>
      </c>
      <c r="K86" s="103">
        <f>I86-J86</f>
        <v>0</v>
      </c>
      <c r="L86" s="105">
        <f>IF(OR(G77&lt;&gt;"",J77&lt;&gt;""),IF(G77="PP",0,IF(OR(G77="GP",G77&gt;J77),2,IF(G77=J77,1,IF(OR(J77&gt;G77,J77="GP"),0)))),0)+IF(OR(J78&lt;&gt;"",G78&lt;&gt;""),IF(J78="PP",0,IF(OR(J78="GP",J78&gt;G78),2,IF(J78=G78,1,IF(OR(G78&gt;J78,G78="GP"),0)))),0)</f>
        <v>2</v>
      </c>
    </row>
    <row r="87" spans="2:12" ht="15.75">
      <c r="B87" s="101" t="str">
        <f>B80</f>
        <v>Atl. San Andres</v>
      </c>
      <c r="C87" s="103">
        <f>IF(J79="","",J79)</f>
        <v>0</v>
      </c>
      <c r="D87" s="103">
        <f>IF(G79="","",G79)</f>
        <v>0</v>
      </c>
      <c r="E87" s="103">
        <f>IF(J77="","",J77)</f>
        <v>0</v>
      </c>
      <c r="F87" s="103">
        <f>IF(G77="","",G77)</f>
        <v>0</v>
      </c>
      <c r="G87" s="102"/>
      <c r="H87" s="102"/>
      <c r="I87" s="103">
        <f>(IF(OR(C87&lt;&gt;"",E87&lt;&gt;""),SUM(C87,E87),0))</f>
        <v>0</v>
      </c>
      <c r="J87" s="103">
        <f>(IF(OR(D87&lt;&gt;"",F87&lt;&gt;""),SUM(D87,F87),0))</f>
        <v>0</v>
      </c>
      <c r="K87" s="103">
        <f>I87-J87</f>
        <v>0</v>
      </c>
      <c r="L87" s="105">
        <f>IF(OR(J79&lt;&gt;"",G79&lt;&gt;""),IF(J79="PP",0,IF(OR(J79="GP",J79&gt;G79),2,IF(J79=G79,1,IF(OR(G79&gt;J79,G79="GP"),0)))),0)+IF(OR(J77&lt;&gt;"",G77&lt;&gt;""),IF(J77="PP",0,IF(OR(J77="GP",J77&gt;G77),2,IF(J77=G77,1,IF(OR(G77&gt;J77,G77="GP"),0)))),0)</f>
        <v>2</v>
      </c>
    </row>
    <row r="88" ht="13.5" thickBot="1"/>
    <row r="89" spans="5:10" ht="15.75" thickBot="1">
      <c r="E89" s="318" t="s">
        <v>232</v>
      </c>
      <c r="F89" s="319"/>
      <c r="G89" s="87" t="s">
        <v>233</v>
      </c>
      <c r="H89" s="318" t="s">
        <v>232</v>
      </c>
      <c r="I89" s="319"/>
      <c r="J89" s="87" t="s">
        <v>233</v>
      </c>
    </row>
    <row r="90" spans="2:10" ht="18.75" thickBot="1">
      <c r="B90" s="313" t="s">
        <v>244</v>
      </c>
      <c r="C90" s="313"/>
      <c r="E90" s="91" t="str">
        <f>B92</f>
        <v>Atl. y Progreso</v>
      </c>
      <c r="F90" s="92"/>
      <c r="G90" s="93">
        <f>'Fixture DAOM'!D14</f>
        <v>0</v>
      </c>
      <c r="H90" s="94" t="str">
        <f>B93</f>
        <v>Floresta</v>
      </c>
      <c r="I90" s="92"/>
      <c r="J90" s="93">
        <f>'Fixture DAOM'!F14</f>
        <v>0</v>
      </c>
    </row>
    <row r="91" spans="1:10" ht="15.75" thickBot="1">
      <c r="A91" s="134">
        <v>1</v>
      </c>
      <c r="B91" s="314" t="s">
        <v>412</v>
      </c>
      <c r="C91" s="314"/>
      <c r="D91" s="95"/>
      <c r="E91" s="91" t="str">
        <f>B91</f>
        <v>TF San Pedro</v>
      </c>
      <c r="F91" s="92"/>
      <c r="G91" s="93">
        <f>'Fixture DAOM'!D18</f>
        <v>0</v>
      </c>
      <c r="H91" s="94" t="str">
        <f>B92</f>
        <v>Atl. y Progreso</v>
      </c>
      <c r="I91" s="92"/>
      <c r="J91" s="93">
        <f>'Fixture DAOM'!F18</f>
        <v>0</v>
      </c>
    </row>
    <row r="92" spans="1:10" ht="15.75" thickBot="1">
      <c r="A92" s="134">
        <v>2</v>
      </c>
      <c r="B92" s="314" t="s">
        <v>413</v>
      </c>
      <c r="C92" s="314"/>
      <c r="D92" s="95"/>
      <c r="E92" s="315" t="str">
        <f>B91</f>
        <v>TF San Pedro</v>
      </c>
      <c r="F92" s="316"/>
      <c r="G92" s="93">
        <f>'Fixture DAOM'!D10</f>
        <v>0</v>
      </c>
      <c r="H92" s="317" t="str">
        <f>B93</f>
        <v>Floresta</v>
      </c>
      <c r="I92" s="316"/>
      <c r="J92" s="93">
        <f>'Fixture DAOM'!F10</f>
        <v>0</v>
      </c>
    </row>
    <row r="93" spans="1:4" ht="15">
      <c r="A93" s="134">
        <v>3</v>
      </c>
      <c r="B93" s="314" t="s">
        <v>414</v>
      </c>
      <c r="C93" s="314"/>
      <c r="D93" s="95"/>
    </row>
    <row r="94" ht="13.5" thickBot="1"/>
    <row r="95" spans="2:12" ht="16.5" thickBot="1">
      <c r="B95" s="305" t="s">
        <v>235</v>
      </c>
      <c r="C95" s="306"/>
      <c r="D95" s="306"/>
      <c r="E95" s="306"/>
      <c r="F95" s="306"/>
      <c r="G95" s="306"/>
      <c r="H95" s="306"/>
      <c r="I95" s="306"/>
      <c r="J95" s="306"/>
      <c r="K95" s="306"/>
      <c r="L95" s="307"/>
    </row>
    <row r="96" spans="2:12" ht="15">
      <c r="B96" s="96"/>
      <c r="C96" s="97"/>
      <c r="D96" s="97"/>
      <c r="E96" s="97"/>
      <c r="F96" s="97"/>
      <c r="G96" s="97"/>
      <c r="H96" s="97"/>
      <c r="I96" s="97"/>
      <c r="J96" s="97"/>
      <c r="K96" s="97"/>
      <c r="L96" s="97"/>
    </row>
    <row r="97" spans="2:12" ht="12.75">
      <c r="B97" s="98"/>
      <c r="C97" s="308" t="str">
        <f>B98</f>
        <v>TF San Pedro</v>
      </c>
      <c r="D97" s="309"/>
      <c r="E97" s="308" t="str">
        <f>B99</f>
        <v>Atl. y Progreso</v>
      </c>
      <c r="F97" s="309"/>
      <c r="G97" s="308" t="str">
        <f>B100</f>
        <v>Floresta</v>
      </c>
      <c r="H97" s="309"/>
      <c r="I97" s="99" t="s">
        <v>236</v>
      </c>
      <c r="J97" s="99" t="s">
        <v>237</v>
      </c>
      <c r="K97" s="99" t="s">
        <v>238</v>
      </c>
      <c r="L97" s="100" t="s">
        <v>230</v>
      </c>
    </row>
    <row r="98" spans="2:12" ht="15.75">
      <c r="B98" s="101" t="str">
        <f>B91</f>
        <v>TF San Pedro</v>
      </c>
      <c r="C98" s="102"/>
      <c r="D98" s="102"/>
      <c r="E98" s="103">
        <f>IF(G91="","",G91)</f>
        <v>0</v>
      </c>
      <c r="F98" s="103">
        <f>IF(J91="","",J91)</f>
        <v>0</v>
      </c>
      <c r="G98" s="103">
        <f>IF(G92="","",G92)</f>
        <v>0</v>
      </c>
      <c r="H98" s="103">
        <f>IF(J92="","",J92)</f>
        <v>0</v>
      </c>
      <c r="I98" s="103">
        <f>(IF(OR(E98&lt;&gt;"",G98&lt;&gt;""),SUM(E98,G98),0))</f>
        <v>0</v>
      </c>
      <c r="J98" s="103">
        <f>(IF(OR(F98&lt;&gt;"",H98&lt;&gt;""),SUM(F98,H98),0))</f>
        <v>0</v>
      </c>
      <c r="K98" s="103">
        <f>I98-J98</f>
        <v>0</v>
      </c>
      <c r="L98" s="104">
        <f>IF(OR(G92&lt;&gt;"",J92&lt;&gt;""),IF(G92="PP",0,IF(OR(G92="GP",G92&gt;J92),2,IF(G92=J92,1,IF(OR(J92&gt;G92,J92="GP"),0)))),0)+IF(OR(G91&lt;&gt;"",J91&lt;&gt;""),IF(G91="PP",0,IF(OR(G91="GP",G91&gt;J91),2,IF(G91=J91,1,IF(OR(J91&gt;G91,J91="GP"),0)))),0)</f>
        <v>2</v>
      </c>
    </row>
    <row r="99" spans="2:12" ht="15.75">
      <c r="B99" s="106" t="str">
        <f>B92</f>
        <v>Atl. y Progreso</v>
      </c>
      <c r="C99" s="103">
        <f>IF(J91="","",J91)</f>
        <v>0</v>
      </c>
      <c r="D99" s="103">
        <f>IF(G91="","",G91)</f>
        <v>0</v>
      </c>
      <c r="E99" s="102"/>
      <c r="F99" s="102"/>
      <c r="G99" s="103">
        <f>IF(G90="","",G90)</f>
        <v>0</v>
      </c>
      <c r="H99" s="103">
        <f>IF(J90="","",J90)</f>
        <v>0</v>
      </c>
      <c r="I99" s="103">
        <f>(IF(OR(C99&lt;&gt;"",G99&lt;&gt;""),SUM(C99,G99),0))</f>
        <v>0</v>
      </c>
      <c r="J99" s="103">
        <f>(IF(OR(D99&lt;&gt;"",H99&lt;&gt;""),SUM(D99,H99),0))</f>
        <v>0</v>
      </c>
      <c r="K99" s="103">
        <f>I99-J99</f>
        <v>0</v>
      </c>
      <c r="L99" s="105">
        <f>IF(OR(G90&lt;&gt;"",J90&lt;&gt;""),IF(G90="PP",0,IF(OR(G90="GP",G90&gt;J90),2,IF(G90=J90,1,IF(OR(J90&gt;G90,J90="GP"),0)))),0)+IF(OR(J91&lt;&gt;"",G91&lt;&gt;""),IF(J91="PP",0,IF(OR(J91="GP",J91&gt;G91),2,IF(J91=G91,1,IF(OR(G91&gt;J91,G91="GP"),0)))),0)</f>
        <v>2</v>
      </c>
    </row>
    <row r="100" spans="2:12" ht="15.75">
      <c r="B100" s="101" t="str">
        <f>B93</f>
        <v>Floresta</v>
      </c>
      <c r="C100" s="103">
        <f>IF(J92="","",J92)</f>
        <v>0</v>
      </c>
      <c r="D100" s="103">
        <f>IF(G92="","",G92)</f>
        <v>0</v>
      </c>
      <c r="E100" s="103">
        <f>IF(J90="","",J90)</f>
        <v>0</v>
      </c>
      <c r="F100" s="103">
        <f>IF(G90="","",G90)</f>
        <v>0</v>
      </c>
      <c r="G100" s="102"/>
      <c r="H100" s="102"/>
      <c r="I100" s="103">
        <f>(IF(OR(C100&lt;&gt;"",E100&lt;&gt;""),SUM(C100,E100),0))</f>
        <v>0</v>
      </c>
      <c r="J100" s="103">
        <f>(IF(OR(D100&lt;&gt;"",F100&lt;&gt;""),SUM(D100,F100),0))</f>
        <v>0</v>
      </c>
      <c r="K100" s="103">
        <f>I100-J100</f>
        <v>0</v>
      </c>
      <c r="L100" s="105">
        <f>IF(OR(J92&lt;&gt;"",G92&lt;&gt;""),IF(J92="PP",0,IF(OR(J92="GP",J92&gt;G92),2,IF(J92=G92,1,IF(OR(G92&gt;J92,G92="GP"),0)))),0)+IF(OR(J90&lt;&gt;"",G90&lt;&gt;""),IF(J90="PP",0,IF(OR(J90="GP",J90&gt;G90),2,IF(J90=G90,1,IF(OR(G90&gt;J90,G90="GP"),0)))),0)</f>
        <v>2</v>
      </c>
    </row>
    <row r="101" ht="13.5" thickBot="1"/>
    <row r="102" spans="5:10" ht="15.75" thickBot="1">
      <c r="E102" s="318" t="s">
        <v>232</v>
      </c>
      <c r="F102" s="319"/>
      <c r="G102" s="87" t="s">
        <v>233</v>
      </c>
      <c r="H102" s="318" t="s">
        <v>232</v>
      </c>
      <c r="I102" s="319"/>
      <c r="J102" s="87" t="s">
        <v>233</v>
      </c>
    </row>
    <row r="103" spans="2:10" ht="18.75" thickBot="1">
      <c r="B103" s="313" t="s">
        <v>245</v>
      </c>
      <c r="C103" s="313"/>
      <c r="E103" s="91" t="str">
        <f>B105</f>
        <v>Vicente Lopez</v>
      </c>
      <c r="F103" s="92"/>
      <c r="G103" s="93">
        <f>'Fixture DAOM'!D15</f>
        <v>0</v>
      </c>
      <c r="H103" s="94" t="str">
        <f>B106</f>
        <v>Las Heras</v>
      </c>
      <c r="I103" s="92"/>
      <c r="J103" s="93">
        <f>'Fixture DAOM'!F15</f>
        <v>0</v>
      </c>
    </row>
    <row r="104" spans="1:10" ht="15.75" thickBot="1">
      <c r="A104" s="134">
        <v>1</v>
      </c>
      <c r="B104" s="314" t="s">
        <v>415</v>
      </c>
      <c r="C104" s="314"/>
      <c r="D104" s="95"/>
      <c r="E104" s="91" t="str">
        <f>B104</f>
        <v>Bco Hipotecario</v>
      </c>
      <c r="F104" s="92"/>
      <c r="G104" s="93">
        <f>'Fixture DAOM'!D19</f>
        <v>0</v>
      </c>
      <c r="H104" s="94" t="str">
        <f>B105</f>
        <v>Vicente Lopez</v>
      </c>
      <c r="I104" s="92"/>
      <c r="J104" s="93">
        <f>'Fixture DAOM'!F19</f>
        <v>0</v>
      </c>
    </row>
    <row r="105" spans="1:10" ht="15.75" thickBot="1">
      <c r="A105" s="134">
        <v>2</v>
      </c>
      <c r="B105" s="314" t="s">
        <v>416</v>
      </c>
      <c r="C105" s="314"/>
      <c r="D105" s="95"/>
      <c r="E105" s="315" t="str">
        <f>B104</f>
        <v>Bco Hipotecario</v>
      </c>
      <c r="F105" s="316"/>
      <c r="G105" s="93">
        <f>'Fixture DAOM'!D11</f>
        <v>0</v>
      </c>
      <c r="H105" s="317" t="str">
        <f>B106</f>
        <v>Las Heras</v>
      </c>
      <c r="I105" s="316"/>
      <c r="J105" s="93">
        <f>'Fixture DAOM'!F11</f>
        <v>0</v>
      </c>
    </row>
    <row r="106" spans="1:4" ht="15">
      <c r="A106" s="134">
        <v>3</v>
      </c>
      <c r="B106" s="314" t="s">
        <v>417</v>
      </c>
      <c r="C106" s="314"/>
      <c r="D106" s="95"/>
    </row>
    <row r="107" ht="13.5" thickBot="1"/>
    <row r="108" spans="2:12" ht="16.5" thickBot="1">
      <c r="B108" s="305" t="s">
        <v>235</v>
      </c>
      <c r="C108" s="306"/>
      <c r="D108" s="306"/>
      <c r="E108" s="306"/>
      <c r="F108" s="306"/>
      <c r="G108" s="306"/>
      <c r="H108" s="306"/>
      <c r="I108" s="306"/>
      <c r="J108" s="306"/>
      <c r="K108" s="306"/>
      <c r="L108" s="307"/>
    </row>
    <row r="109" spans="2:12" ht="15">
      <c r="B109" s="96"/>
      <c r="C109" s="97"/>
      <c r="D109" s="97"/>
      <c r="E109" s="97"/>
      <c r="F109" s="97"/>
      <c r="G109" s="97"/>
      <c r="H109" s="97"/>
      <c r="I109" s="97"/>
      <c r="J109" s="97"/>
      <c r="K109" s="97"/>
      <c r="L109" s="97"/>
    </row>
    <row r="110" spans="2:12" ht="12.75">
      <c r="B110" s="98"/>
      <c r="C110" s="308" t="str">
        <f>B111</f>
        <v>Bco Hipotecario</v>
      </c>
      <c r="D110" s="309"/>
      <c r="E110" s="308" t="str">
        <f>B112</f>
        <v>Vicente Lopez</v>
      </c>
      <c r="F110" s="309"/>
      <c r="G110" s="308" t="str">
        <f>B113</f>
        <v>Las Heras</v>
      </c>
      <c r="H110" s="309"/>
      <c r="I110" s="99" t="s">
        <v>236</v>
      </c>
      <c r="J110" s="99" t="s">
        <v>237</v>
      </c>
      <c r="K110" s="99" t="s">
        <v>238</v>
      </c>
      <c r="L110" s="100" t="s">
        <v>230</v>
      </c>
    </row>
    <row r="111" spans="2:12" ht="15.75">
      <c r="B111" s="101" t="str">
        <f>B104</f>
        <v>Bco Hipotecario</v>
      </c>
      <c r="C111" s="102"/>
      <c r="D111" s="102"/>
      <c r="E111" s="103">
        <f>IF(G104="","",G104)</f>
        <v>0</v>
      </c>
      <c r="F111" s="103">
        <f>IF(J104="","",J104)</f>
        <v>0</v>
      </c>
      <c r="G111" s="103">
        <f>IF(G105="","",G105)</f>
        <v>0</v>
      </c>
      <c r="H111" s="103">
        <f>IF(J105="","",J105)</f>
        <v>0</v>
      </c>
      <c r="I111" s="103">
        <f>(IF(OR(E111&lt;&gt;"",G111&lt;&gt;""),SUM(E111,G111),0))</f>
        <v>0</v>
      </c>
      <c r="J111" s="103">
        <f>(IF(OR(F111&lt;&gt;"",H111&lt;&gt;""),SUM(F111,H111),0))</f>
        <v>0</v>
      </c>
      <c r="K111" s="103">
        <f>I111-J111</f>
        <v>0</v>
      </c>
      <c r="L111" s="104">
        <f>IF(OR(G105&lt;&gt;"",J105&lt;&gt;""),IF(G105="PP",0,IF(OR(G105="GP",G105&gt;J105),2,IF(G105=J105,1,IF(OR(J105&gt;G105,J105="GP"),0)))),0)+IF(OR(G104&lt;&gt;"",J104&lt;&gt;""),IF(G104="PP",0,IF(OR(G104="GP",G104&gt;J104),2,IF(G104=J104,1,IF(OR(J104&gt;G104,J104="GP"),0)))),0)</f>
        <v>2</v>
      </c>
    </row>
    <row r="112" spans="2:12" ht="15.75">
      <c r="B112" s="106" t="str">
        <f>B105</f>
        <v>Vicente Lopez</v>
      </c>
      <c r="C112" s="103">
        <f>IF(J104="","",J104)</f>
        <v>0</v>
      </c>
      <c r="D112" s="103">
        <f>IF(G104="","",G104)</f>
        <v>0</v>
      </c>
      <c r="E112" s="102"/>
      <c r="F112" s="102"/>
      <c r="G112" s="103">
        <f>IF(G103="","",G103)</f>
        <v>0</v>
      </c>
      <c r="H112" s="103">
        <f>IF(J103="","",J103)</f>
        <v>0</v>
      </c>
      <c r="I112" s="103">
        <f>(IF(OR(C112&lt;&gt;"",G112&lt;&gt;""),SUM(C112,G112),0))</f>
        <v>0</v>
      </c>
      <c r="J112" s="103">
        <f>(IF(OR(D112&lt;&gt;"",H112&lt;&gt;""),SUM(D112,H112),0))</f>
        <v>0</v>
      </c>
      <c r="K112" s="103">
        <f>I112-J112</f>
        <v>0</v>
      </c>
      <c r="L112" s="105">
        <f>IF(OR(G103&lt;&gt;"",J103&lt;&gt;""),IF(G103="PP",0,IF(OR(G103="GP",G103&gt;J103),2,IF(G103=J103,1,IF(OR(J103&gt;G103,J103="GP"),0)))),0)+IF(OR(J104&lt;&gt;"",G104&lt;&gt;""),IF(J104="PP",0,IF(OR(J104="GP",J104&gt;G104),2,IF(J104=G104,1,IF(OR(G104&gt;J104,G104="GP"),0)))),0)</f>
        <v>2</v>
      </c>
    </row>
    <row r="113" spans="2:12" ht="15.75">
      <c r="B113" s="101" t="str">
        <f>B106</f>
        <v>Las Heras</v>
      </c>
      <c r="C113" s="103">
        <f>IF(J105="","",J105)</f>
        <v>0</v>
      </c>
      <c r="D113" s="103">
        <f>IF(G105="","",G105)</f>
        <v>0</v>
      </c>
      <c r="E113" s="103">
        <f>IF(J103="","",J103)</f>
        <v>0</v>
      </c>
      <c r="F113" s="103">
        <f>IF(G103="","",G103)</f>
        <v>0</v>
      </c>
      <c r="G113" s="102"/>
      <c r="H113" s="102"/>
      <c r="I113" s="103">
        <f>(IF(OR(C113&lt;&gt;"",E113&lt;&gt;""),SUM(C113,E113),0))</f>
        <v>0</v>
      </c>
      <c r="J113" s="103">
        <f>(IF(OR(D113&lt;&gt;"",F113&lt;&gt;""),SUM(D113,F113),0))</f>
        <v>0</v>
      </c>
      <c r="K113" s="103">
        <f>I113-J113</f>
        <v>0</v>
      </c>
      <c r="L113" s="105">
        <f>IF(OR(J105&lt;&gt;"",G105&lt;&gt;""),IF(J105="PP",0,IF(OR(J105="GP",J105&gt;G105),2,IF(J105=G105,1,IF(OR(G105&gt;J105,G105="GP"),0)))),0)+IF(OR(J103&lt;&gt;"",G103&lt;&gt;""),IF(J103="PP",0,IF(OR(J103="GP",J103&gt;G103),2,IF(J103=G103,1,IF(OR(G103&gt;J103,G103="GP"),0)))),0)</f>
        <v>2</v>
      </c>
    </row>
    <row r="114" ht="13.5" thickBot="1"/>
    <row r="115" spans="5:10" ht="15.75" thickBot="1">
      <c r="E115" s="318" t="s">
        <v>232</v>
      </c>
      <c r="F115" s="319"/>
      <c r="G115" s="87" t="s">
        <v>233</v>
      </c>
      <c r="H115" s="318" t="s">
        <v>232</v>
      </c>
      <c r="I115" s="319"/>
      <c r="J115" s="87" t="s">
        <v>233</v>
      </c>
    </row>
    <row r="116" spans="2:10" ht="18.75" thickBot="1">
      <c r="B116" s="313" t="s">
        <v>247</v>
      </c>
      <c r="C116" s="313"/>
      <c r="E116" s="91" t="str">
        <f>B118</f>
        <v>Las Cañas</v>
      </c>
      <c r="F116" s="92"/>
      <c r="G116" s="93">
        <f>'Fixture DAOM'!D36</f>
        <v>0</v>
      </c>
      <c r="H116" s="94" t="str">
        <f>B119</f>
        <v>Beromama</v>
      </c>
      <c r="I116" s="92"/>
      <c r="J116" s="93">
        <f>'Fixture DAOM'!F36</f>
        <v>0</v>
      </c>
    </row>
    <row r="117" spans="1:10" ht="15.75" thickBot="1">
      <c r="A117" s="134">
        <v>1</v>
      </c>
      <c r="B117" s="314" t="s">
        <v>418</v>
      </c>
      <c r="C117" s="314"/>
      <c r="D117" s="95"/>
      <c r="E117" s="91" t="str">
        <f>B117</f>
        <v>Varela Jr</v>
      </c>
      <c r="F117" s="92"/>
      <c r="G117" s="93">
        <f>'Fixture DAOM'!D40</f>
        <v>0</v>
      </c>
      <c r="H117" s="94" t="str">
        <f>B118</f>
        <v>Las Cañas</v>
      </c>
      <c r="I117" s="92"/>
      <c r="J117" s="93">
        <f>'Fixture DAOM'!F40</f>
        <v>0</v>
      </c>
    </row>
    <row r="118" spans="1:10" ht="15.75" thickBot="1">
      <c r="A118" s="134">
        <v>2</v>
      </c>
      <c r="B118" s="314" t="s">
        <v>419</v>
      </c>
      <c r="C118" s="314"/>
      <c r="D118" s="95"/>
      <c r="E118" s="315" t="str">
        <f>B117</f>
        <v>Varela Jr</v>
      </c>
      <c r="F118" s="316"/>
      <c r="G118" s="93">
        <f>'Fixture DAOM'!D32</f>
        <v>0</v>
      </c>
      <c r="H118" s="317" t="str">
        <f>B119</f>
        <v>Beromama</v>
      </c>
      <c r="I118" s="316"/>
      <c r="J118" s="93">
        <f>'Fixture DAOM'!F32</f>
        <v>0</v>
      </c>
    </row>
    <row r="119" spans="1:4" ht="15">
      <c r="A119" s="134">
        <v>3</v>
      </c>
      <c r="B119" s="314" t="s">
        <v>420</v>
      </c>
      <c r="C119" s="314"/>
      <c r="D119" s="95"/>
    </row>
    <row r="120" ht="13.5" thickBot="1"/>
    <row r="121" spans="2:12" ht="16.5" thickBot="1">
      <c r="B121" s="305" t="s">
        <v>235</v>
      </c>
      <c r="C121" s="306"/>
      <c r="D121" s="306"/>
      <c r="E121" s="306"/>
      <c r="F121" s="306"/>
      <c r="G121" s="306"/>
      <c r="H121" s="306"/>
      <c r="I121" s="306"/>
      <c r="J121" s="306"/>
      <c r="K121" s="306"/>
      <c r="L121" s="307"/>
    </row>
    <row r="122" spans="2:12" ht="15">
      <c r="B122" s="96"/>
      <c r="C122" s="97"/>
      <c r="D122" s="97"/>
      <c r="E122" s="97"/>
      <c r="F122" s="97"/>
      <c r="G122" s="97"/>
      <c r="H122" s="97"/>
      <c r="I122" s="97"/>
      <c r="J122" s="97"/>
      <c r="K122" s="97"/>
      <c r="L122" s="97"/>
    </row>
    <row r="123" spans="2:12" ht="12.75">
      <c r="B123" s="98"/>
      <c r="C123" s="308" t="str">
        <f>B124</f>
        <v>Varela Jr</v>
      </c>
      <c r="D123" s="309"/>
      <c r="E123" s="308" t="str">
        <f>B125</f>
        <v>Las Cañas</v>
      </c>
      <c r="F123" s="309"/>
      <c r="G123" s="308" t="str">
        <f>B126</f>
        <v>Beromama</v>
      </c>
      <c r="H123" s="309"/>
      <c r="I123" s="99" t="s">
        <v>236</v>
      </c>
      <c r="J123" s="99" t="s">
        <v>237</v>
      </c>
      <c r="K123" s="99" t="s">
        <v>238</v>
      </c>
      <c r="L123" s="100" t="s">
        <v>230</v>
      </c>
    </row>
    <row r="124" spans="2:12" ht="15.75">
      <c r="B124" s="101" t="str">
        <f>B117</f>
        <v>Varela Jr</v>
      </c>
      <c r="C124" s="102"/>
      <c r="D124" s="102"/>
      <c r="E124" s="103">
        <f>IF(G117="","",G117)</f>
        <v>0</v>
      </c>
      <c r="F124" s="103">
        <f>IF(J117="","",J117)</f>
        <v>0</v>
      </c>
      <c r="G124" s="103">
        <f>IF(G118="","",G118)</f>
        <v>0</v>
      </c>
      <c r="H124" s="103">
        <f>IF(J118="","",J118)</f>
        <v>0</v>
      </c>
      <c r="I124" s="103">
        <f>(IF(OR(E124&lt;&gt;"",G124&lt;&gt;""),SUM(E124,G124),0))</f>
        <v>0</v>
      </c>
      <c r="J124" s="103">
        <f>(IF(OR(F124&lt;&gt;"",H124&lt;&gt;""),SUM(F124,H124),0))</f>
        <v>0</v>
      </c>
      <c r="K124" s="103">
        <f>I124-J124</f>
        <v>0</v>
      </c>
      <c r="L124" s="104">
        <f>IF(OR(G118&lt;&gt;"",J118&lt;&gt;""),IF(G118="PP",0,IF(OR(G118="GP",G118&gt;J118),2,IF(G118=J118,1,IF(OR(J118&gt;G118,J118="GP"),0)))),0)+IF(OR(G117&lt;&gt;"",J117&lt;&gt;""),IF(G117="PP",0,IF(OR(G117="GP",G117&gt;J117),2,IF(G117=J117,1,IF(OR(J117&gt;G117,J117="GP"),0)))),0)</f>
        <v>2</v>
      </c>
    </row>
    <row r="125" spans="2:12" ht="15.75">
      <c r="B125" s="106" t="str">
        <f>B118</f>
        <v>Las Cañas</v>
      </c>
      <c r="C125" s="103">
        <f>IF(J117="","",J117)</f>
        <v>0</v>
      </c>
      <c r="D125" s="103">
        <f>IF(G117="","",G117)</f>
        <v>0</v>
      </c>
      <c r="E125" s="102"/>
      <c r="F125" s="102"/>
      <c r="G125" s="103">
        <f>IF(G116="","",G116)</f>
        <v>0</v>
      </c>
      <c r="H125" s="103">
        <f>IF(J116="","",J116)</f>
        <v>0</v>
      </c>
      <c r="I125" s="103">
        <f>(IF(OR(C125&lt;&gt;"",G125&lt;&gt;""),SUM(C125,G125),0))</f>
        <v>0</v>
      </c>
      <c r="J125" s="103">
        <f>(IF(OR(D125&lt;&gt;"",H125&lt;&gt;""),SUM(D125,H125),0))</f>
        <v>0</v>
      </c>
      <c r="K125" s="103">
        <f>I125-J125</f>
        <v>0</v>
      </c>
      <c r="L125" s="105">
        <f>IF(OR(G116&lt;&gt;"",J116&lt;&gt;""),IF(G116="PP",0,IF(OR(G116="GP",G116&gt;J116),2,IF(G116=J116,1,IF(OR(J116&gt;G116,J116="GP"),0)))),0)+IF(OR(J117&lt;&gt;"",G117&lt;&gt;""),IF(J117="PP",0,IF(OR(J117="GP",J117&gt;G117),2,IF(J117=G117,1,IF(OR(G117&gt;J117,G117="GP"),0)))),0)</f>
        <v>2</v>
      </c>
    </row>
    <row r="126" spans="2:12" ht="15.75">
      <c r="B126" s="101" t="str">
        <f>B119</f>
        <v>Beromama</v>
      </c>
      <c r="C126" s="103">
        <f>IF(J118="","",J118)</f>
        <v>0</v>
      </c>
      <c r="D126" s="103">
        <f>IF(G118="","",G118)</f>
        <v>0</v>
      </c>
      <c r="E126" s="103">
        <f>IF(J116="","",J116)</f>
        <v>0</v>
      </c>
      <c r="F126" s="103">
        <f>IF(G116="","",G116)</f>
        <v>0</v>
      </c>
      <c r="G126" s="102"/>
      <c r="H126" s="102"/>
      <c r="I126" s="103">
        <f>(IF(OR(C126&lt;&gt;"",E126&lt;&gt;""),SUM(C126,E126),0))</f>
        <v>0</v>
      </c>
      <c r="J126" s="103">
        <f>(IF(OR(D126&lt;&gt;"",F126&lt;&gt;""),SUM(D126,F126),0))</f>
        <v>0</v>
      </c>
      <c r="K126" s="103">
        <f>I126-J126</f>
        <v>0</v>
      </c>
      <c r="L126" s="105">
        <f>IF(OR(J118&lt;&gt;"",G118&lt;&gt;""),IF(J118="PP",0,IF(OR(J118="GP",J118&gt;G118),2,IF(J118=G118,1,IF(OR(G118&gt;J118,G118="GP"),0)))),0)+IF(OR(J116&lt;&gt;"",G116&lt;&gt;""),IF(J116="PP",0,IF(OR(J116="GP",J116&gt;G116),2,IF(J116=G116,1,IF(OR(G116&gt;J116,G116="GP"),0)))),0)</f>
        <v>2</v>
      </c>
    </row>
    <row r="127" ht="13.5" thickBot="1"/>
    <row r="128" spans="5:10" ht="15.75" thickBot="1">
      <c r="E128" s="318" t="s">
        <v>232</v>
      </c>
      <c r="F128" s="319"/>
      <c r="G128" s="87" t="s">
        <v>233</v>
      </c>
      <c r="H128" s="318" t="s">
        <v>232</v>
      </c>
      <c r="I128" s="319"/>
      <c r="J128" s="87" t="s">
        <v>233</v>
      </c>
    </row>
    <row r="129" spans="2:10" ht="18.75" thickBot="1">
      <c r="B129" s="313" t="s">
        <v>248</v>
      </c>
      <c r="C129" s="313"/>
      <c r="E129" s="91" t="str">
        <f>B131</f>
        <v>Vicentinos</v>
      </c>
      <c r="F129" s="92"/>
      <c r="G129" s="93">
        <f>'Fixture DAOM'!D37</f>
        <v>0</v>
      </c>
      <c r="H129" s="94" t="str">
        <f>B132</f>
        <v>Soc Hebraica</v>
      </c>
      <c r="I129" s="92"/>
      <c r="J129" s="93">
        <f>'Fixture DAOM'!F37</f>
        <v>0</v>
      </c>
    </row>
    <row r="130" spans="1:10" ht="15.75" thickBot="1">
      <c r="A130" s="134">
        <v>1</v>
      </c>
      <c r="B130" s="314" t="s">
        <v>421</v>
      </c>
      <c r="C130" s="314"/>
      <c r="D130" s="95"/>
      <c r="E130" s="91" t="str">
        <f>B130</f>
        <v>Areco</v>
      </c>
      <c r="F130" s="92"/>
      <c r="G130" s="93">
        <f>'Fixture DAOM'!D41</f>
        <v>0</v>
      </c>
      <c r="H130" s="94" t="str">
        <f>B131</f>
        <v>Vicentinos</v>
      </c>
      <c r="I130" s="92"/>
      <c r="J130" s="93">
        <f>'Fixture DAOM'!F41</f>
        <v>0</v>
      </c>
    </row>
    <row r="131" spans="1:10" ht="15.75" thickBot="1">
      <c r="A131" s="134">
        <v>2</v>
      </c>
      <c r="B131" s="314" t="s">
        <v>422</v>
      </c>
      <c r="C131" s="314"/>
      <c r="D131" s="95"/>
      <c r="E131" s="315" t="str">
        <f>B130</f>
        <v>Areco</v>
      </c>
      <c r="F131" s="316"/>
      <c r="G131" s="93">
        <f>'Fixture DAOM'!D33</f>
        <v>0</v>
      </c>
      <c r="H131" s="317" t="str">
        <f>B132</f>
        <v>Soc Hebraica</v>
      </c>
      <c r="I131" s="316"/>
      <c r="J131" s="93">
        <f>'Fixture DAOM'!F33</f>
        <v>0</v>
      </c>
    </row>
    <row r="132" spans="1:4" ht="15">
      <c r="A132" s="134">
        <v>3</v>
      </c>
      <c r="B132" s="314" t="s">
        <v>423</v>
      </c>
      <c r="C132" s="314"/>
      <c r="D132" s="95"/>
    </row>
    <row r="133" ht="13.5" thickBot="1"/>
    <row r="134" spans="2:12" ht="16.5" thickBot="1">
      <c r="B134" s="305" t="s">
        <v>235</v>
      </c>
      <c r="C134" s="306"/>
      <c r="D134" s="306"/>
      <c r="E134" s="306"/>
      <c r="F134" s="306"/>
      <c r="G134" s="306"/>
      <c r="H134" s="306"/>
      <c r="I134" s="306"/>
      <c r="J134" s="306"/>
      <c r="K134" s="306"/>
      <c r="L134" s="307"/>
    </row>
    <row r="135" spans="2:12" ht="15">
      <c r="B135" s="96"/>
      <c r="C135" s="97"/>
      <c r="D135" s="97"/>
      <c r="E135" s="97"/>
      <c r="F135" s="97"/>
      <c r="G135" s="97"/>
      <c r="H135" s="97"/>
      <c r="I135" s="97"/>
      <c r="J135" s="97"/>
      <c r="K135" s="97"/>
      <c r="L135" s="97"/>
    </row>
    <row r="136" spans="2:12" ht="12.75">
      <c r="B136" s="98"/>
      <c r="C136" s="308" t="str">
        <f>B137</f>
        <v>Areco</v>
      </c>
      <c r="D136" s="309"/>
      <c r="E136" s="308" t="str">
        <f>B138</f>
        <v>Vicentinos</v>
      </c>
      <c r="F136" s="309"/>
      <c r="G136" s="308" t="str">
        <f>B139</f>
        <v>Soc Hebraica</v>
      </c>
      <c r="H136" s="309"/>
      <c r="I136" s="99" t="s">
        <v>236</v>
      </c>
      <c r="J136" s="99" t="s">
        <v>237</v>
      </c>
      <c r="K136" s="99" t="s">
        <v>238</v>
      </c>
      <c r="L136" s="100" t="s">
        <v>230</v>
      </c>
    </row>
    <row r="137" spans="2:12" ht="15.75">
      <c r="B137" s="101" t="str">
        <f>B130</f>
        <v>Areco</v>
      </c>
      <c r="C137" s="102"/>
      <c r="D137" s="102"/>
      <c r="E137" s="103">
        <f>IF(G130="","",G130)</f>
        <v>0</v>
      </c>
      <c r="F137" s="103">
        <f>IF(J130="","",J130)</f>
        <v>0</v>
      </c>
      <c r="G137" s="103">
        <f>IF(G131="","",G131)</f>
        <v>0</v>
      </c>
      <c r="H137" s="103">
        <f>IF(J131="","",J131)</f>
        <v>0</v>
      </c>
      <c r="I137" s="103">
        <f>(IF(OR(E137&lt;&gt;"",G137&lt;&gt;""),SUM(E137,G137),0))</f>
        <v>0</v>
      </c>
      <c r="J137" s="103">
        <f>(IF(OR(F137&lt;&gt;"",H137&lt;&gt;""),SUM(F137,H137),0))</f>
        <v>0</v>
      </c>
      <c r="K137" s="103">
        <f>I137-J137</f>
        <v>0</v>
      </c>
      <c r="L137" s="104">
        <f>IF(OR(G131&lt;&gt;"",J131&lt;&gt;""),IF(G131="PP",0,IF(OR(G131="GP",G131&gt;J131),2,IF(G131=J131,1,IF(OR(J131&gt;G131,J131="GP"),0)))),0)+IF(OR(G130&lt;&gt;"",J130&lt;&gt;""),IF(G130="PP",0,IF(OR(G130="GP",G130&gt;J130),2,IF(G130=J130,1,IF(OR(J130&gt;G130,J130="GP"),0)))),0)</f>
        <v>2</v>
      </c>
    </row>
    <row r="138" spans="2:12" ht="15.75">
      <c r="B138" s="106" t="str">
        <f>B131</f>
        <v>Vicentinos</v>
      </c>
      <c r="C138" s="103">
        <f>IF(J130="","",J130)</f>
        <v>0</v>
      </c>
      <c r="D138" s="103">
        <f>IF(G130="","",G130)</f>
        <v>0</v>
      </c>
      <c r="E138" s="102"/>
      <c r="F138" s="102"/>
      <c r="G138" s="103">
        <f>IF(G129="","",G129)</f>
        <v>0</v>
      </c>
      <c r="H138" s="103">
        <f>IF(J129="","",J129)</f>
        <v>0</v>
      </c>
      <c r="I138" s="103">
        <f>(IF(OR(C138&lt;&gt;"",G138&lt;&gt;""),SUM(C138,G138),0))</f>
        <v>0</v>
      </c>
      <c r="J138" s="103">
        <f>(IF(OR(D138&lt;&gt;"",H138&lt;&gt;""),SUM(D138,H138),0))</f>
        <v>0</v>
      </c>
      <c r="K138" s="103">
        <f>I138-J138</f>
        <v>0</v>
      </c>
      <c r="L138" s="105">
        <f>IF(OR(G129&lt;&gt;"",J129&lt;&gt;""),IF(G129="PP",0,IF(OR(G129="GP",G129&gt;J129),2,IF(G129=J129,1,IF(OR(J129&gt;G129,J129="GP"),0)))),0)+IF(OR(J130&lt;&gt;"",G130&lt;&gt;""),IF(J130="PP",0,IF(OR(J130="GP",J130&gt;G130),2,IF(J130=G130,1,IF(OR(G130&gt;J130,G130="GP"),0)))),0)</f>
        <v>2</v>
      </c>
    </row>
    <row r="139" spans="2:12" ht="15.75">
      <c r="B139" s="101" t="str">
        <f>B132</f>
        <v>Soc Hebraica</v>
      </c>
      <c r="C139" s="103">
        <f>IF(J131="","",J131)</f>
        <v>0</v>
      </c>
      <c r="D139" s="103">
        <f>IF(G131="","",G131)</f>
        <v>0</v>
      </c>
      <c r="E139" s="103">
        <f>IF(J129="","",J129)</f>
        <v>0</v>
      </c>
      <c r="F139" s="103">
        <f>IF(G129="","",G129)</f>
        <v>0</v>
      </c>
      <c r="G139" s="102"/>
      <c r="H139" s="102"/>
      <c r="I139" s="103">
        <f>(IF(OR(C139&lt;&gt;"",E139&lt;&gt;""),SUM(C139,E139),0))</f>
        <v>0</v>
      </c>
      <c r="J139" s="103">
        <f>(IF(OR(D139&lt;&gt;"",F139&lt;&gt;""),SUM(D139,F139),0))</f>
        <v>0</v>
      </c>
      <c r="K139" s="103">
        <f>I139-J139</f>
        <v>0</v>
      </c>
      <c r="L139" s="105">
        <f>IF(OR(J131&lt;&gt;"",G131&lt;&gt;""),IF(J131="PP",0,IF(OR(J131="GP",J131&gt;G131),2,IF(J131=G131,1,IF(OR(G131&gt;J131,G131="GP"),0)))),0)+IF(OR(J129&lt;&gt;"",G129&lt;&gt;""),IF(J129="PP",0,IF(OR(J129="GP",J129&gt;G129),2,IF(J129=G129,1,IF(OR(G129&gt;J129,G129="GP"),0)))),0)</f>
        <v>2</v>
      </c>
    </row>
    <row r="140" ht="13.5" thickBot="1"/>
    <row r="141" spans="5:10" ht="15.75" thickBot="1">
      <c r="E141" s="318" t="s">
        <v>232</v>
      </c>
      <c r="F141" s="319"/>
      <c r="G141" s="87" t="s">
        <v>233</v>
      </c>
      <c r="H141" s="318" t="s">
        <v>232</v>
      </c>
      <c r="I141" s="319"/>
      <c r="J141" s="87" t="s">
        <v>233</v>
      </c>
    </row>
    <row r="142" spans="2:10" ht="18.75" thickBot="1">
      <c r="B142" s="313" t="s">
        <v>249</v>
      </c>
      <c r="C142" s="313"/>
      <c r="E142" s="91" t="str">
        <f>B144</f>
        <v>G y E de Ituzaingo</v>
      </c>
      <c r="F142" s="92"/>
      <c r="G142" s="93">
        <f>'Fixture DAOM'!D38</f>
        <v>0</v>
      </c>
      <c r="H142" s="94" t="str">
        <f>B145</f>
        <v>Porteño</v>
      </c>
      <c r="I142" s="92"/>
      <c r="J142" s="93">
        <f>'Fixture DAOM'!F38</f>
        <v>0</v>
      </c>
    </row>
    <row r="143" spans="1:10" ht="15.75" thickBot="1">
      <c r="A143" s="134">
        <v>1</v>
      </c>
      <c r="B143" s="314" t="s">
        <v>424</v>
      </c>
      <c r="C143" s="314"/>
      <c r="D143" s="95"/>
      <c r="E143" s="91" t="str">
        <f>B143</f>
        <v>San Marcos</v>
      </c>
      <c r="F143" s="92"/>
      <c r="G143" s="93">
        <f>'Fixture DAOM'!D42</f>
        <v>0</v>
      </c>
      <c r="H143" s="94" t="str">
        <f>B144</f>
        <v>G y E de Ituzaingo</v>
      </c>
      <c r="I143" s="92"/>
      <c r="J143" s="93">
        <f>'Fixture DAOM'!F42</f>
        <v>0</v>
      </c>
    </row>
    <row r="144" spans="1:10" ht="15.75" thickBot="1">
      <c r="A144" s="134">
        <v>2</v>
      </c>
      <c r="B144" s="314" t="s">
        <v>425</v>
      </c>
      <c r="C144" s="314"/>
      <c r="D144" s="95"/>
      <c r="E144" s="315" t="str">
        <f>B143</f>
        <v>San Marcos</v>
      </c>
      <c r="F144" s="316"/>
      <c r="G144" s="93">
        <f>'Fixture DAOM'!D34</f>
        <v>0</v>
      </c>
      <c r="H144" s="317" t="str">
        <f>B145</f>
        <v>Porteño</v>
      </c>
      <c r="I144" s="316"/>
      <c r="J144" s="93">
        <f>'Fixture DAOM'!F34</f>
        <v>0</v>
      </c>
    </row>
    <row r="145" spans="1:4" ht="15">
      <c r="A145" s="134">
        <v>3</v>
      </c>
      <c r="B145" s="314" t="s">
        <v>426</v>
      </c>
      <c r="C145" s="314"/>
      <c r="D145" s="95"/>
    </row>
    <row r="146" ht="13.5" thickBot="1"/>
    <row r="147" spans="2:12" ht="16.5" thickBot="1">
      <c r="B147" s="305" t="s">
        <v>235</v>
      </c>
      <c r="C147" s="306"/>
      <c r="D147" s="306"/>
      <c r="E147" s="306"/>
      <c r="F147" s="306"/>
      <c r="G147" s="306"/>
      <c r="H147" s="306"/>
      <c r="I147" s="306"/>
      <c r="J147" s="306"/>
      <c r="K147" s="306"/>
      <c r="L147" s="307"/>
    </row>
    <row r="148" spans="2:12" ht="15">
      <c r="B148" s="96"/>
      <c r="C148" s="97"/>
      <c r="D148" s="97"/>
      <c r="E148" s="97"/>
      <c r="F148" s="97"/>
      <c r="G148" s="97"/>
      <c r="H148" s="97"/>
      <c r="I148" s="97"/>
      <c r="J148" s="97"/>
      <c r="K148" s="97"/>
      <c r="L148" s="97"/>
    </row>
    <row r="149" spans="2:12" ht="12.75">
      <c r="B149" s="98"/>
      <c r="C149" s="308" t="str">
        <f>B150</f>
        <v>San Marcos</v>
      </c>
      <c r="D149" s="309"/>
      <c r="E149" s="308" t="str">
        <f>B151</f>
        <v>G y E de Ituzaingo</v>
      </c>
      <c r="F149" s="309"/>
      <c r="G149" s="308" t="str">
        <f>B152</f>
        <v>Porteño</v>
      </c>
      <c r="H149" s="309"/>
      <c r="I149" s="99" t="s">
        <v>236</v>
      </c>
      <c r="J149" s="99" t="s">
        <v>237</v>
      </c>
      <c r="K149" s="99" t="s">
        <v>238</v>
      </c>
      <c r="L149" s="100" t="s">
        <v>230</v>
      </c>
    </row>
    <row r="150" spans="2:12" ht="15.75">
      <c r="B150" s="101" t="str">
        <f>B143</f>
        <v>San Marcos</v>
      </c>
      <c r="C150" s="102"/>
      <c r="D150" s="102"/>
      <c r="E150" s="103">
        <f>IF(G143="","",G143)</f>
        <v>0</v>
      </c>
      <c r="F150" s="103">
        <f>IF(J143="","",J143)</f>
        <v>0</v>
      </c>
      <c r="G150" s="103">
        <f>IF(G144="","",G144)</f>
        <v>0</v>
      </c>
      <c r="H150" s="103">
        <f>IF(J144="","",J144)</f>
        <v>0</v>
      </c>
      <c r="I150" s="103">
        <f>(IF(OR(E150&lt;&gt;"",G150&lt;&gt;""),SUM(E150,G150),0))</f>
        <v>0</v>
      </c>
      <c r="J150" s="103">
        <f>(IF(OR(F150&lt;&gt;"",H150&lt;&gt;""),SUM(F150,H150),0))</f>
        <v>0</v>
      </c>
      <c r="K150" s="103">
        <f>I150-J150</f>
        <v>0</v>
      </c>
      <c r="L150" s="104">
        <f>IF(OR(G144&lt;&gt;"",J144&lt;&gt;""),IF(G144="PP",0,IF(OR(G144="GP",G144&gt;J144),2,IF(G144=J144,1,IF(OR(J144&gt;G144,J144="GP"),0)))),0)+IF(OR(G143&lt;&gt;"",J143&lt;&gt;""),IF(G143="PP",0,IF(OR(G143="GP",G143&gt;J143),2,IF(G143=J143,1,IF(OR(J143&gt;G143,J143="GP"),0)))),0)</f>
        <v>2</v>
      </c>
    </row>
    <row r="151" spans="2:12" ht="15.75">
      <c r="B151" s="106" t="str">
        <f>B144</f>
        <v>G y E de Ituzaingo</v>
      </c>
      <c r="C151" s="103">
        <f>IF(J143="","",J143)</f>
        <v>0</v>
      </c>
      <c r="D151" s="103">
        <f>IF(G143="","",G143)</f>
        <v>0</v>
      </c>
      <c r="E151" s="102"/>
      <c r="F151" s="102"/>
      <c r="G151" s="103">
        <f>IF(G142="","",G142)</f>
        <v>0</v>
      </c>
      <c r="H151" s="103">
        <f>IF(J142="","",J142)</f>
        <v>0</v>
      </c>
      <c r="I151" s="103">
        <f>(IF(OR(C151&lt;&gt;"",G151&lt;&gt;""),SUM(C151,G151),0))</f>
        <v>0</v>
      </c>
      <c r="J151" s="103">
        <f>(IF(OR(D151&lt;&gt;"",H151&lt;&gt;""),SUM(D151,H151),0))</f>
        <v>0</v>
      </c>
      <c r="K151" s="103">
        <f>I151-J151</f>
        <v>0</v>
      </c>
      <c r="L151" s="105">
        <f>IF(OR(G142&lt;&gt;"",J142&lt;&gt;""),IF(G142="PP",0,IF(OR(G142="GP",G142&gt;J142),2,IF(G142=J142,1,IF(OR(J142&gt;G142,J142="GP"),0)))),0)+IF(OR(J143&lt;&gt;"",G143&lt;&gt;""),IF(J143="PP",0,IF(OR(J143="GP",J143&gt;G143),2,IF(J143=G143,1,IF(OR(G143&gt;J143,G143="GP"),0)))),0)</f>
        <v>2</v>
      </c>
    </row>
    <row r="152" spans="2:12" ht="15.75">
      <c r="B152" s="101" t="str">
        <f>B145</f>
        <v>Porteño</v>
      </c>
      <c r="C152" s="103">
        <f>IF(J144="","",J144)</f>
        <v>0</v>
      </c>
      <c r="D152" s="103">
        <f>IF(G144="","",G144)</f>
        <v>0</v>
      </c>
      <c r="E152" s="103">
        <f>IF(J142="","",J142)</f>
        <v>0</v>
      </c>
      <c r="F152" s="103">
        <f>IF(G142="","",G142)</f>
        <v>0</v>
      </c>
      <c r="G152" s="102"/>
      <c r="H152" s="102"/>
      <c r="I152" s="103">
        <f>(IF(OR(C152&lt;&gt;"",E152&lt;&gt;""),SUM(C152,E152),0))</f>
        <v>0</v>
      </c>
      <c r="J152" s="103">
        <f>(IF(OR(D152&lt;&gt;"",F152&lt;&gt;""),SUM(D152,F152),0))</f>
        <v>0</v>
      </c>
      <c r="K152" s="103">
        <f>I152-J152</f>
        <v>0</v>
      </c>
      <c r="L152" s="105">
        <f>IF(OR(J144&lt;&gt;"",G144&lt;&gt;""),IF(J144="PP",0,IF(OR(J144="GP",J144&gt;G144),2,IF(J144=G144,1,IF(OR(G144&gt;J144,G144="GP"),0)))),0)+IF(OR(J142&lt;&gt;"",G142&lt;&gt;""),IF(J142="PP",0,IF(OR(J142="GP",J142&gt;G142),2,IF(J142=G142,1,IF(OR(G142&gt;J142,G142="GP"),0)))),0)</f>
        <v>2</v>
      </c>
    </row>
    <row r="153" ht="13.5" thickBot="1"/>
    <row r="154" spans="5:10" ht="15.75" thickBot="1">
      <c r="E154" s="318" t="s">
        <v>232</v>
      </c>
      <c r="F154" s="319"/>
      <c r="G154" s="87" t="s">
        <v>233</v>
      </c>
      <c r="H154" s="318" t="s">
        <v>232</v>
      </c>
      <c r="I154" s="319"/>
      <c r="J154" s="87" t="s">
        <v>233</v>
      </c>
    </row>
    <row r="155" spans="2:10" ht="18.75" thickBot="1">
      <c r="B155" s="313" t="s">
        <v>250</v>
      </c>
      <c r="C155" s="313"/>
      <c r="E155" s="91" t="str">
        <f>B157</f>
        <v>Obras Sanitarias</v>
      </c>
      <c r="F155" s="92"/>
      <c r="G155" s="93">
        <f>'Fixture DAOM'!D39</f>
        <v>0</v>
      </c>
      <c r="H155" s="94" t="str">
        <f>B158</f>
        <v>Ezeiza</v>
      </c>
      <c r="I155" s="92"/>
      <c r="J155" s="93">
        <f>'Fixture DAOM'!F39</f>
        <v>0</v>
      </c>
    </row>
    <row r="156" spans="1:10" ht="15.75" thickBot="1">
      <c r="A156" s="134">
        <v>1</v>
      </c>
      <c r="B156" s="314" t="s">
        <v>427</v>
      </c>
      <c r="C156" s="314"/>
      <c r="D156" s="95"/>
      <c r="E156" s="91" t="str">
        <f>B156</f>
        <v>Virreyes</v>
      </c>
      <c r="F156" s="92"/>
      <c r="G156" s="93">
        <f>'Fixture DAOM'!D43</f>
        <v>0</v>
      </c>
      <c r="H156" s="94" t="str">
        <f>B157</f>
        <v>Obras Sanitarias</v>
      </c>
      <c r="I156" s="92"/>
      <c r="J156" s="93">
        <f>'Fixture DAOM'!F43</f>
        <v>0</v>
      </c>
    </row>
    <row r="157" spans="1:10" ht="15.75" thickBot="1">
      <c r="A157" s="134">
        <v>2</v>
      </c>
      <c r="B157" s="314" t="s">
        <v>428</v>
      </c>
      <c r="C157" s="314"/>
      <c r="D157" s="95"/>
      <c r="E157" s="315" t="str">
        <f>B156</f>
        <v>Virreyes</v>
      </c>
      <c r="F157" s="316"/>
      <c r="G157" s="93">
        <f>'Fixture DAOM'!D35</f>
        <v>0</v>
      </c>
      <c r="H157" s="317" t="str">
        <f>B158</f>
        <v>Ezeiza</v>
      </c>
      <c r="I157" s="316"/>
      <c r="J157" s="93">
        <f>'Fixture DAOM'!F35</f>
        <v>0</v>
      </c>
    </row>
    <row r="158" spans="1:4" ht="15">
      <c r="A158" s="134">
        <v>3</v>
      </c>
      <c r="B158" s="314" t="s">
        <v>429</v>
      </c>
      <c r="C158" s="314"/>
      <c r="D158" s="95"/>
    </row>
    <row r="159" ht="13.5" thickBot="1"/>
    <row r="160" spans="2:12" ht="16.5" thickBot="1">
      <c r="B160" s="305" t="s">
        <v>235</v>
      </c>
      <c r="C160" s="306"/>
      <c r="D160" s="306"/>
      <c r="E160" s="306"/>
      <c r="F160" s="306"/>
      <c r="G160" s="306"/>
      <c r="H160" s="306"/>
      <c r="I160" s="306"/>
      <c r="J160" s="306"/>
      <c r="K160" s="306"/>
      <c r="L160" s="307"/>
    </row>
    <row r="161" spans="2:12" ht="15">
      <c r="B161" s="96"/>
      <c r="C161" s="97"/>
      <c r="D161" s="97"/>
      <c r="E161" s="97"/>
      <c r="F161" s="97"/>
      <c r="G161" s="97"/>
      <c r="H161" s="97"/>
      <c r="I161" s="97"/>
      <c r="J161" s="97"/>
      <c r="K161" s="97"/>
      <c r="L161" s="97"/>
    </row>
    <row r="162" spans="2:12" ht="12.75">
      <c r="B162" s="98"/>
      <c r="C162" s="308" t="str">
        <f>B163</f>
        <v>Virreyes</v>
      </c>
      <c r="D162" s="309"/>
      <c r="E162" s="308" t="str">
        <f>B164</f>
        <v>Obras Sanitarias</v>
      </c>
      <c r="F162" s="309"/>
      <c r="G162" s="308" t="str">
        <f>B165</f>
        <v>Ezeiza</v>
      </c>
      <c r="H162" s="309"/>
      <c r="I162" s="99" t="s">
        <v>236</v>
      </c>
      <c r="J162" s="99" t="s">
        <v>237</v>
      </c>
      <c r="K162" s="99" t="s">
        <v>238</v>
      </c>
      <c r="L162" s="100" t="s">
        <v>230</v>
      </c>
    </row>
    <row r="163" spans="2:12" ht="15.75">
      <c r="B163" s="101" t="str">
        <f>B156</f>
        <v>Virreyes</v>
      </c>
      <c r="C163" s="102"/>
      <c r="D163" s="102"/>
      <c r="E163" s="103">
        <f>IF(G156="","",G156)</f>
        <v>0</v>
      </c>
      <c r="F163" s="103">
        <f>IF(J156="","",J156)</f>
        <v>0</v>
      </c>
      <c r="G163" s="103">
        <f>IF(G157="","",G157)</f>
        <v>0</v>
      </c>
      <c r="H163" s="103">
        <f>IF(J157="","",J157)</f>
        <v>0</v>
      </c>
      <c r="I163" s="103">
        <f>(IF(OR(E163&lt;&gt;"",G163&lt;&gt;""),SUM(E163,G163),0))</f>
        <v>0</v>
      </c>
      <c r="J163" s="103">
        <f>(IF(OR(F163&lt;&gt;"",H163&lt;&gt;""),SUM(F163,H163),0))</f>
        <v>0</v>
      </c>
      <c r="K163" s="103">
        <f>I163-J163</f>
        <v>0</v>
      </c>
      <c r="L163" s="104">
        <f>IF(OR(G157&lt;&gt;"",J157&lt;&gt;""),IF(G157="PP",0,IF(OR(G157="GP",G157&gt;J157),2,IF(G157=J157,1,IF(OR(J157&gt;G157,J157="GP"),0)))),0)+IF(OR(G156&lt;&gt;"",J156&lt;&gt;""),IF(G156="PP",0,IF(OR(G156="GP",G156&gt;J156),2,IF(G156=J156,1,IF(OR(J156&gt;G156,J156="GP"),0)))),0)</f>
        <v>2</v>
      </c>
    </row>
    <row r="164" spans="2:12" ht="15.75">
      <c r="B164" s="106" t="str">
        <f>B157</f>
        <v>Obras Sanitarias</v>
      </c>
      <c r="C164" s="103">
        <f>IF(J156="","",J156)</f>
        <v>0</v>
      </c>
      <c r="D164" s="103">
        <f>IF(G156="","",G156)</f>
        <v>0</v>
      </c>
      <c r="E164" s="102"/>
      <c r="F164" s="102"/>
      <c r="G164" s="103">
        <f>IF(G155="","",G155)</f>
        <v>0</v>
      </c>
      <c r="H164" s="103">
        <f>IF(J155="","",J155)</f>
        <v>0</v>
      </c>
      <c r="I164" s="103">
        <f>(IF(OR(C164&lt;&gt;"",G164&lt;&gt;""),SUM(C164,G164),0))</f>
        <v>0</v>
      </c>
      <c r="J164" s="103">
        <f>(IF(OR(D164&lt;&gt;"",H164&lt;&gt;""),SUM(D164,H164),0))</f>
        <v>0</v>
      </c>
      <c r="K164" s="103">
        <f>I164-J164</f>
        <v>0</v>
      </c>
      <c r="L164" s="105">
        <f>IF(OR(G155&lt;&gt;"",J155&lt;&gt;""),IF(G155="PP",0,IF(OR(G155="GP",G155&gt;J155),2,IF(G155=J155,1,IF(OR(J155&gt;G155,J155="GP"),0)))),0)+IF(OR(J156&lt;&gt;"",G156&lt;&gt;""),IF(J156="PP",0,IF(OR(J156="GP",J156&gt;G156),2,IF(J156=G156,1,IF(OR(G156&gt;J156,G156="GP"),0)))),0)</f>
        <v>2</v>
      </c>
    </row>
    <row r="165" spans="2:12" ht="15.75">
      <c r="B165" s="101" t="str">
        <f>B158</f>
        <v>Ezeiza</v>
      </c>
      <c r="C165" s="103">
        <f>IF(J157="","",J157)</f>
        <v>0</v>
      </c>
      <c r="D165" s="103">
        <f>IF(G157="","",G157)</f>
        <v>0</v>
      </c>
      <c r="E165" s="103">
        <f>IF(J155="","",J155)</f>
        <v>0</v>
      </c>
      <c r="F165" s="103">
        <f>IF(G155="","",G155)</f>
        <v>0</v>
      </c>
      <c r="G165" s="102"/>
      <c r="H165" s="102"/>
      <c r="I165" s="103">
        <f>(IF(OR(C165&lt;&gt;"",E165&lt;&gt;""),SUM(C165,E165),0))</f>
        <v>0</v>
      </c>
      <c r="J165" s="103">
        <f>(IF(OR(D165&lt;&gt;"",F165&lt;&gt;""),SUM(D165,F165),0))</f>
        <v>0</v>
      </c>
      <c r="K165" s="103">
        <f>I165-J165</f>
        <v>0</v>
      </c>
      <c r="L165" s="105">
        <f>IF(OR(J157&lt;&gt;"",G157&lt;&gt;""),IF(J157="PP",0,IF(OR(J157="GP",J157&gt;G157),2,IF(J157=G157,1,IF(OR(G157&gt;J157,G157="GP"),0)))),0)+IF(OR(J155&lt;&gt;"",G155&lt;&gt;""),IF(J155="PP",0,IF(OR(J155="GP",J155&gt;G155),2,IF(J155=G155,1,IF(OR(G155&gt;J155,G155="GP"),0)))),0)</f>
        <v>2</v>
      </c>
    </row>
    <row r="167" ht="13.5" thickBot="1"/>
    <row r="168" spans="4:15" ht="15.75" thickBot="1">
      <c r="D168" s="107"/>
      <c r="E168" s="318" t="s">
        <v>232</v>
      </c>
      <c r="F168" s="319"/>
      <c r="G168" s="108" t="s">
        <v>246</v>
      </c>
      <c r="H168" s="318" t="s">
        <v>232</v>
      </c>
      <c r="I168" s="319"/>
      <c r="J168" s="108" t="s">
        <v>246</v>
      </c>
      <c r="K168" s="107"/>
      <c r="L168" s="107"/>
      <c r="M168" s="107"/>
      <c r="N168" s="107"/>
      <c r="O168" s="107"/>
    </row>
    <row r="169" spans="2:15" ht="18.75" thickBot="1">
      <c r="B169" s="363" t="s">
        <v>251</v>
      </c>
      <c r="C169" s="363"/>
      <c r="D169" s="107"/>
      <c r="E169" s="364" t="str">
        <f>B170</f>
        <v>Lujan</v>
      </c>
      <c r="F169" s="365"/>
      <c r="G169" s="109">
        <f>'Fixture DAOM'!D49</f>
        <v>0</v>
      </c>
      <c r="H169" s="364" t="str">
        <f>B173</f>
        <v>Old Georgian</v>
      </c>
      <c r="I169" s="365"/>
      <c r="J169" s="110">
        <f>'Fixture DAOM'!F49</f>
        <v>0</v>
      </c>
      <c r="K169" s="107"/>
      <c r="L169" s="107"/>
      <c r="M169" s="107"/>
      <c r="N169" s="107"/>
      <c r="O169" s="107"/>
    </row>
    <row r="170" spans="1:15" ht="15.75">
      <c r="A170" s="134">
        <v>1</v>
      </c>
      <c r="B170" s="366" t="s">
        <v>430</v>
      </c>
      <c r="C170" s="367"/>
      <c r="D170" s="111"/>
      <c r="E170" s="368" t="str">
        <f>B171</f>
        <v>Atl. Chascomus</v>
      </c>
      <c r="F170" s="369"/>
      <c r="G170" s="112">
        <f>'Fixture DAOM'!D48</f>
        <v>0</v>
      </c>
      <c r="H170" s="368" t="str">
        <f>B172</f>
        <v>Almafuerte</v>
      </c>
      <c r="I170" s="369"/>
      <c r="J170" s="112">
        <f>'Fixture DAOM'!F48</f>
        <v>0</v>
      </c>
      <c r="K170" s="107"/>
      <c r="L170" s="107"/>
      <c r="M170" s="107"/>
      <c r="N170" s="107"/>
      <c r="O170" s="107"/>
    </row>
    <row r="171" spans="1:15" ht="15.75">
      <c r="A171" s="134">
        <v>2</v>
      </c>
      <c r="B171" s="361" t="s">
        <v>431</v>
      </c>
      <c r="C171" s="362"/>
      <c r="D171" s="111"/>
      <c r="E171" s="357" t="str">
        <f>B170</f>
        <v>Lujan</v>
      </c>
      <c r="F171" s="358"/>
      <c r="G171" s="113">
        <f>'Fixture DAOM'!D44</f>
        <v>0</v>
      </c>
      <c r="H171" s="357" t="str">
        <f>B172</f>
        <v>Almafuerte</v>
      </c>
      <c r="I171" s="358"/>
      <c r="J171" s="114">
        <f>'Fixture DAOM'!F44</f>
        <v>0</v>
      </c>
      <c r="K171" s="107"/>
      <c r="L171" s="107"/>
      <c r="M171" s="107"/>
      <c r="N171" s="107"/>
      <c r="O171" s="107"/>
    </row>
    <row r="172" spans="1:15" ht="15.75">
      <c r="A172" s="134">
        <v>3</v>
      </c>
      <c r="B172" s="361" t="s">
        <v>432</v>
      </c>
      <c r="C172" s="362"/>
      <c r="D172" s="111"/>
      <c r="E172" s="357" t="str">
        <f>B171</f>
        <v>Atl. Chascomus</v>
      </c>
      <c r="F172" s="358"/>
      <c r="G172" s="113">
        <f>'Fixture DAOM'!D45</f>
        <v>0</v>
      </c>
      <c r="H172" s="357" t="str">
        <f>B173</f>
        <v>Old Georgian</v>
      </c>
      <c r="I172" s="358"/>
      <c r="J172" s="114">
        <f>'Fixture DAOM'!F45</f>
        <v>0</v>
      </c>
      <c r="K172" s="107"/>
      <c r="L172" s="107"/>
      <c r="M172" s="107"/>
      <c r="N172" s="107"/>
      <c r="O172" s="107"/>
    </row>
    <row r="173" spans="1:15" ht="16.5" thickBot="1">
      <c r="A173" s="134">
        <v>4</v>
      </c>
      <c r="B173" s="355" t="s">
        <v>433</v>
      </c>
      <c r="C173" s="356"/>
      <c r="D173" s="111"/>
      <c r="E173" s="357" t="str">
        <f>B170</f>
        <v>Lujan</v>
      </c>
      <c r="F173" s="358"/>
      <c r="G173" s="113">
        <f>'Fixture DAOM'!D52</f>
        <v>0</v>
      </c>
      <c r="H173" s="357" t="str">
        <f>B171</f>
        <v>Atl. Chascomus</v>
      </c>
      <c r="I173" s="358"/>
      <c r="J173" s="114">
        <f>'Fixture DAOM'!F52</f>
        <v>0</v>
      </c>
      <c r="K173" s="107"/>
      <c r="L173" s="107"/>
      <c r="M173" s="107"/>
      <c r="N173" s="107"/>
      <c r="O173" s="107"/>
    </row>
    <row r="174" spans="2:15" ht="16.5" thickBot="1">
      <c r="B174" s="115"/>
      <c r="C174" s="115"/>
      <c r="D174" s="111"/>
      <c r="E174" s="359" t="str">
        <f>B172</f>
        <v>Almafuerte</v>
      </c>
      <c r="F174" s="360"/>
      <c r="G174" s="116">
        <f>'Fixture DAOM'!D53</f>
        <v>0</v>
      </c>
      <c r="H174" s="359" t="str">
        <f>B173</f>
        <v>Old Georgian</v>
      </c>
      <c r="I174" s="360"/>
      <c r="J174" s="117">
        <f>'Fixture DAOM'!F53</f>
        <v>0</v>
      </c>
      <c r="K174" s="107"/>
      <c r="L174" s="107"/>
      <c r="M174" s="107"/>
      <c r="N174" s="107"/>
      <c r="O174" s="107"/>
    </row>
    <row r="175" spans="2:15" ht="15" thickBot="1"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</row>
    <row r="176" spans="4:15" ht="15.75" thickBot="1">
      <c r="D176" s="351" t="str">
        <f>B177</f>
        <v>Lujan</v>
      </c>
      <c r="E176" s="344"/>
      <c r="F176" s="343" t="str">
        <f>B178</f>
        <v>Atl. Chascomus</v>
      </c>
      <c r="G176" s="344"/>
      <c r="H176" s="343" t="str">
        <f>B179</f>
        <v>Almafuerte</v>
      </c>
      <c r="I176" s="344"/>
      <c r="J176" s="343" t="str">
        <f>B173</f>
        <v>Old Georgian</v>
      </c>
      <c r="K176" s="344"/>
      <c r="L176" s="118" t="s">
        <v>236</v>
      </c>
      <c r="M176" s="118" t="s">
        <v>237</v>
      </c>
      <c r="N176" s="118" t="s">
        <v>238</v>
      </c>
      <c r="O176" s="119" t="s">
        <v>230</v>
      </c>
    </row>
    <row r="177" spans="2:15" ht="15">
      <c r="B177" s="345" t="str">
        <f>B170</f>
        <v>Lujan</v>
      </c>
      <c r="C177" s="346"/>
      <c r="D177" s="120"/>
      <c r="E177" s="121"/>
      <c r="F177" s="122">
        <f>G173</f>
        <v>0</v>
      </c>
      <c r="G177" s="122">
        <f>J173</f>
        <v>0</v>
      </c>
      <c r="H177" s="123">
        <f>G171</f>
        <v>0</v>
      </c>
      <c r="I177" s="123">
        <f>J171</f>
        <v>0</v>
      </c>
      <c r="J177" s="123">
        <f>G170</f>
        <v>0</v>
      </c>
      <c r="K177" s="123">
        <f>J170</f>
        <v>0</v>
      </c>
      <c r="L177" s="123">
        <f>SUM(F177,H177,J177)</f>
        <v>0</v>
      </c>
      <c r="M177" s="123">
        <f>SUM(G177,I177,K177)</f>
        <v>0</v>
      </c>
      <c r="N177" s="123">
        <f>SUM(L177-M177)</f>
        <v>0</v>
      </c>
      <c r="O177" s="124">
        <f>IF(G169&gt;J169,2,0)+IF(G169=J169,1,0)+IF(G171&gt;J171,2,0)+IF(G171=J171,1,0)+IF(G173&gt;J173,2,0)+IF(G173=J173,1,0)</f>
        <v>3</v>
      </c>
    </row>
    <row r="178" spans="2:15" ht="15">
      <c r="B178" s="347" t="str">
        <f>B171</f>
        <v>Atl. Chascomus</v>
      </c>
      <c r="C178" s="348"/>
      <c r="D178" s="125">
        <f>J173</f>
        <v>0</v>
      </c>
      <c r="E178" s="122">
        <f>G173</f>
        <v>0</v>
      </c>
      <c r="F178" s="126"/>
      <c r="G178" s="126"/>
      <c r="H178" s="122">
        <f>G169</f>
        <v>0</v>
      </c>
      <c r="I178" s="122">
        <f>J169</f>
        <v>0</v>
      </c>
      <c r="J178" s="122">
        <f>G172</f>
        <v>0</v>
      </c>
      <c r="K178" s="122">
        <f>J172</f>
        <v>0</v>
      </c>
      <c r="L178" s="122">
        <f>SUM(D178,H178,J178)</f>
        <v>0</v>
      </c>
      <c r="M178" s="122">
        <f>SUM(E178,I178,K178)</f>
        <v>0</v>
      </c>
      <c r="N178" s="122">
        <f>SUM(L178-M178)</f>
        <v>0</v>
      </c>
      <c r="O178" s="127">
        <f>IF(G170&gt;J170,2,0)+IF(G170=J170,1,0)+IF(G172&gt;J172,2,0)+IF(G172=J172,1,0)+IF(J173&gt;G173,2,0)+IF(J173=G173,1,0)</f>
        <v>3</v>
      </c>
    </row>
    <row r="179" spans="2:15" ht="15">
      <c r="B179" s="347" t="str">
        <f>B172</f>
        <v>Almafuerte</v>
      </c>
      <c r="C179" s="348"/>
      <c r="D179" s="125">
        <f>J171</f>
        <v>0</v>
      </c>
      <c r="E179" s="122">
        <f>G171</f>
        <v>0</v>
      </c>
      <c r="F179" s="122">
        <f>J169</f>
        <v>0</v>
      </c>
      <c r="G179" s="122">
        <f>G169</f>
        <v>0</v>
      </c>
      <c r="H179" s="126"/>
      <c r="I179" s="126"/>
      <c r="J179" s="122">
        <f>G174</f>
        <v>0</v>
      </c>
      <c r="K179" s="122">
        <f>J174</f>
        <v>0</v>
      </c>
      <c r="L179" s="122">
        <f>SUM(D179,F179,J179)</f>
        <v>0</v>
      </c>
      <c r="M179" s="122">
        <f>SUM(E179,G179,K179)</f>
        <v>0</v>
      </c>
      <c r="N179" s="122">
        <f>SUM(L179-M179)</f>
        <v>0</v>
      </c>
      <c r="O179" s="128">
        <f>IF(J170&gt;G170,2,0)+IF(J170=G170,1,0)+IF(J171&gt;G171,2,0)+IF(J171=G171,1,0)+IF(G174&gt;J174,2,0)+IF(G174=J174,1,0)</f>
        <v>3</v>
      </c>
    </row>
    <row r="180" spans="2:15" ht="15.75" thickBot="1">
      <c r="B180" s="349" t="str">
        <f>B173</f>
        <v>Old Georgian</v>
      </c>
      <c r="C180" s="350"/>
      <c r="D180" s="129">
        <f>J170</f>
        <v>0</v>
      </c>
      <c r="E180" s="130">
        <f>G170</f>
        <v>0</v>
      </c>
      <c r="F180" s="130">
        <f>J172</f>
        <v>0</v>
      </c>
      <c r="G180" s="130">
        <f>G172</f>
        <v>0</v>
      </c>
      <c r="H180" s="130">
        <f>J174</f>
        <v>0</v>
      </c>
      <c r="I180" s="130">
        <f>G174</f>
        <v>0</v>
      </c>
      <c r="J180" s="131"/>
      <c r="K180" s="131"/>
      <c r="L180" s="130">
        <f>SUM(D180,F180,H180)</f>
        <v>0</v>
      </c>
      <c r="M180" s="130">
        <f>SUM(E180,G180,I180)</f>
        <v>0</v>
      </c>
      <c r="N180" s="130">
        <f>SUM(L180-M180)</f>
        <v>0</v>
      </c>
      <c r="O180" s="132">
        <f>IF(J160&gt;G169,2,0)+IF(J169=G169,1,0)+IF(J172&gt;G172,2,0)+IF(J172=G172,1,0)+IF(J174&gt;G174,2,0)+IF(J174=G174,1,0)</f>
        <v>3</v>
      </c>
    </row>
    <row r="181" ht="13.5" thickBot="1"/>
    <row r="182" spans="2:12" ht="13.5" thickBot="1">
      <c r="B182" s="302" t="s">
        <v>450</v>
      </c>
      <c r="C182" s="303"/>
      <c r="D182" s="303"/>
      <c r="E182" s="303"/>
      <c r="F182" s="303"/>
      <c r="G182" s="303"/>
      <c r="H182" s="303"/>
      <c r="I182" s="303"/>
      <c r="J182" s="303"/>
      <c r="K182" s="303"/>
      <c r="L182" s="304"/>
    </row>
  </sheetData>
  <sheetProtection/>
  <mergeCells count="177">
    <mergeCell ref="B7:L7"/>
    <mergeCell ref="N8:Q8"/>
    <mergeCell ref="E11:F11"/>
    <mergeCell ref="H11:I11"/>
    <mergeCell ref="B12:C12"/>
    <mergeCell ref="B13:C13"/>
    <mergeCell ref="E13:F13"/>
    <mergeCell ref="H13:I13"/>
    <mergeCell ref="B14:C14"/>
    <mergeCell ref="E14:F14"/>
    <mergeCell ref="H14:I14"/>
    <mergeCell ref="B15:C15"/>
    <mergeCell ref="B17:L17"/>
    <mergeCell ref="C19:D19"/>
    <mergeCell ref="E19:F19"/>
    <mergeCell ref="G19:H19"/>
    <mergeCell ref="E24:F24"/>
    <mergeCell ref="H24:I24"/>
    <mergeCell ref="B25:C25"/>
    <mergeCell ref="B26:C26"/>
    <mergeCell ref="B27:C27"/>
    <mergeCell ref="E27:F27"/>
    <mergeCell ref="H27:I27"/>
    <mergeCell ref="B28:C28"/>
    <mergeCell ref="B30:L30"/>
    <mergeCell ref="C32:D32"/>
    <mergeCell ref="E32:F32"/>
    <mergeCell ref="G32:H32"/>
    <mergeCell ref="E37:F37"/>
    <mergeCell ref="H37:I37"/>
    <mergeCell ref="B38:C38"/>
    <mergeCell ref="B39:C39"/>
    <mergeCell ref="B40:C40"/>
    <mergeCell ref="E40:F40"/>
    <mergeCell ref="H40:I40"/>
    <mergeCell ref="B41:C41"/>
    <mergeCell ref="B43:L43"/>
    <mergeCell ref="C45:D45"/>
    <mergeCell ref="E45:F45"/>
    <mergeCell ref="G45:H45"/>
    <mergeCell ref="E50:F50"/>
    <mergeCell ref="H50:I50"/>
    <mergeCell ref="B51:C51"/>
    <mergeCell ref="B52:C52"/>
    <mergeCell ref="B53:C53"/>
    <mergeCell ref="E53:F53"/>
    <mergeCell ref="H53:I53"/>
    <mergeCell ref="B54:C54"/>
    <mergeCell ref="B56:L56"/>
    <mergeCell ref="C58:D58"/>
    <mergeCell ref="E58:F58"/>
    <mergeCell ref="G58:H58"/>
    <mergeCell ref="E63:F63"/>
    <mergeCell ref="H63:I63"/>
    <mergeCell ref="B64:C64"/>
    <mergeCell ref="B65:C65"/>
    <mergeCell ref="B66:C66"/>
    <mergeCell ref="E66:F66"/>
    <mergeCell ref="H66:I66"/>
    <mergeCell ref="B67:C67"/>
    <mergeCell ref="B69:L69"/>
    <mergeCell ref="C71:D71"/>
    <mergeCell ref="E71:F71"/>
    <mergeCell ref="G71:H71"/>
    <mergeCell ref="E76:F76"/>
    <mergeCell ref="H76:I76"/>
    <mergeCell ref="B77:C77"/>
    <mergeCell ref="B78:C78"/>
    <mergeCell ref="B79:C79"/>
    <mergeCell ref="E79:F79"/>
    <mergeCell ref="H79:I79"/>
    <mergeCell ref="B80:C80"/>
    <mergeCell ref="B82:L82"/>
    <mergeCell ref="C84:D84"/>
    <mergeCell ref="E84:F84"/>
    <mergeCell ref="G84:H84"/>
    <mergeCell ref="E89:F89"/>
    <mergeCell ref="H89:I89"/>
    <mergeCell ref="B90:C90"/>
    <mergeCell ref="B91:C91"/>
    <mergeCell ref="B92:C92"/>
    <mergeCell ref="E92:F92"/>
    <mergeCell ref="H92:I92"/>
    <mergeCell ref="B93:C93"/>
    <mergeCell ref="B95:L95"/>
    <mergeCell ref="C97:D97"/>
    <mergeCell ref="E97:F97"/>
    <mergeCell ref="G97:H97"/>
    <mergeCell ref="E102:F102"/>
    <mergeCell ref="H102:I102"/>
    <mergeCell ref="B103:C103"/>
    <mergeCell ref="B104:C104"/>
    <mergeCell ref="B105:C105"/>
    <mergeCell ref="E105:F105"/>
    <mergeCell ref="H105:I105"/>
    <mergeCell ref="B106:C106"/>
    <mergeCell ref="B108:L108"/>
    <mergeCell ref="C110:D110"/>
    <mergeCell ref="E110:F110"/>
    <mergeCell ref="G110:H110"/>
    <mergeCell ref="E115:F115"/>
    <mergeCell ref="H115:I115"/>
    <mergeCell ref="B116:C116"/>
    <mergeCell ref="B117:C117"/>
    <mergeCell ref="B118:C118"/>
    <mergeCell ref="E118:F118"/>
    <mergeCell ref="H118:I118"/>
    <mergeCell ref="B119:C119"/>
    <mergeCell ref="B121:L121"/>
    <mergeCell ref="C123:D123"/>
    <mergeCell ref="E123:F123"/>
    <mergeCell ref="G123:H123"/>
    <mergeCell ref="E128:F128"/>
    <mergeCell ref="H128:I128"/>
    <mergeCell ref="B129:C129"/>
    <mergeCell ref="B130:C130"/>
    <mergeCell ref="B131:C131"/>
    <mergeCell ref="E131:F131"/>
    <mergeCell ref="H131:I131"/>
    <mergeCell ref="B132:C132"/>
    <mergeCell ref="B134:L134"/>
    <mergeCell ref="C136:D136"/>
    <mergeCell ref="E136:F136"/>
    <mergeCell ref="G136:H136"/>
    <mergeCell ref="E141:F141"/>
    <mergeCell ref="H141:I141"/>
    <mergeCell ref="B142:C142"/>
    <mergeCell ref="B143:C143"/>
    <mergeCell ref="B144:C144"/>
    <mergeCell ref="E144:F144"/>
    <mergeCell ref="H144:I144"/>
    <mergeCell ref="B145:C145"/>
    <mergeCell ref="B147:L147"/>
    <mergeCell ref="C149:D149"/>
    <mergeCell ref="E149:F149"/>
    <mergeCell ref="G149:H149"/>
    <mergeCell ref="E154:F154"/>
    <mergeCell ref="H154:I154"/>
    <mergeCell ref="B155:C155"/>
    <mergeCell ref="B156:C156"/>
    <mergeCell ref="B157:C157"/>
    <mergeCell ref="E157:F157"/>
    <mergeCell ref="H157:I157"/>
    <mergeCell ref="B158:C158"/>
    <mergeCell ref="E168:F168"/>
    <mergeCell ref="H168:I168"/>
    <mergeCell ref="B160:L160"/>
    <mergeCell ref="C162:D162"/>
    <mergeCell ref="E162:F162"/>
    <mergeCell ref="G162:H162"/>
    <mergeCell ref="E172:F172"/>
    <mergeCell ref="H172:I172"/>
    <mergeCell ref="B169:C169"/>
    <mergeCell ref="E169:F169"/>
    <mergeCell ref="H169:I169"/>
    <mergeCell ref="B170:C170"/>
    <mergeCell ref="E170:F170"/>
    <mergeCell ref="H170:I170"/>
    <mergeCell ref="N25:Q25"/>
    <mergeCell ref="B173:C173"/>
    <mergeCell ref="E173:F173"/>
    <mergeCell ref="H173:I173"/>
    <mergeCell ref="E174:F174"/>
    <mergeCell ref="H174:I174"/>
    <mergeCell ref="B171:C171"/>
    <mergeCell ref="E171:F171"/>
    <mergeCell ref="H171:I171"/>
    <mergeCell ref="B172:C172"/>
    <mergeCell ref="B182:L182"/>
    <mergeCell ref="J176:K176"/>
    <mergeCell ref="B177:C177"/>
    <mergeCell ref="B178:C178"/>
    <mergeCell ref="B179:C179"/>
    <mergeCell ref="B180:C180"/>
    <mergeCell ref="D176:E176"/>
    <mergeCell ref="F176:G176"/>
    <mergeCell ref="H176:I176"/>
  </mergeCells>
  <conditionalFormatting sqref="J25:J27 G25:G27 J12:J14 G12:G14">
    <cfRule type="cellIs" priority="16" dxfId="0" operator="between" stopIfTrue="1">
      <formula>0</formula>
      <formula>1000</formula>
    </cfRule>
  </conditionalFormatting>
  <conditionalFormatting sqref="G169:G174 J169:J174">
    <cfRule type="cellIs" priority="15" dxfId="0" operator="between" stopIfTrue="1">
      <formula>0</formula>
      <formula>1000</formula>
    </cfRule>
  </conditionalFormatting>
  <conditionalFormatting sqref="J38:J40 G38:G40">
    <cfRule type="cellIs" priority="14" dxfId="0" operator="between" stopIfTrue="1">
      <formula>0</formula>
      <formula>1000</formula>
    </cfRule>
  </conditionalFormatting>
  <conditionalFormatting sqref="J51:J53 G51:G53">
    <cfRule type="cellIs" priority="13" dxfId="0" operator="between" stopIfTrue="1">
      <formula>0</formula>
      <formula>1000</formula>
    </cfRule>
  </conditionalFormatting>
  <conditionalFormatting sqref="J64:J66 G64:G66">
    <cfRule type="cellIs" priority="12" dxfId="0" operator="between" stopIfTrue="1">
      <formula>0</formula>
      <formula>1000</formula>
    </cfRule>
  </conditionalFormatting>
  <conditionalFormatting sqref="J77:J79 G77:G79">
    <cfRule type="cellIs" priority="11" dxfId="0" operator="between" stopIfTrue="1">
      <formula>0</formula>
      <formula>1000</formula>
    </cfRule>
  </conditionalFormatting>
  <conditionalFormatting sqref="J90:J92 G90:G92">
    <cfRule type="cellIs" priority="10" dxfId="0" operator="between" stopIfTrue="1">
      <formula>0</formula>
      <formula>1000</formula>
    </cfRule>
  </conditionalFormatting>
  <conditionalFormatting sqref="J103:J105 G103:G105">
    <cfRule type="cellIs" priority="9" dxfId="0" operator="between" stopIfTrue="1">
      <formula>0</formula>
      <formula>1000</formula>
    </cfRule>
  </conditionalFormatting>
  <conditionalFormatting sqref="J116:J118 G116:G118">
    <cfRule type="cellIs" priority="8" dxfId="0" operator="between" stopIfTrue="1">
      <formula>0</formula>
      <formula>1000</formula>
    </cfRule>
  </conditionalFormatting>
  <conditionalFormatting sqref="J129:J131 G129:G131">
    <cfRule type="cellIs" priority="7" dxfId="0" operator="between" stopIfTrue="1">
      <formula>0</formula>
      <formula>1000</formula>
    </cfRule>
  </conditionalFormatting>
  <conditionalFormatting sqref="J142:J144 G142:G144">
    <cfRule type="cellIs" priority="6" dxfId="0" operator="between" stopIfTrue="1">
      <formula>0</formula>
      <formula>1000</formula>
    </cfRule>
  </conditionalFormatting>
  <conditionalFormatting sqref="J155:J157 G155:G157">
    <cfRule type="cellIs" priority="5" dxfId="0" operator="between" stopIfTrue="1">
      <formula>0</formula>
      <formula>1000</formula>
    </cfRule>
  </conditionalFormatting>
  <printOptions/>
  <pageMargins left="0.47" right="0.25" top="0.68" bottom="1.23" header="0" footer="0"/>
  <pageSetup fitToHeight="2" horizontalDpi="600" verticalDpi="600" orientation="portrait" paperSize="9" scale="6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2:X65"/>
  <sheetViews>
    <sheetView showGridLines="0" zoomScale="60" zoomScaleNormal="60" zoomScalePageLayoutView="0" workbookViewId="0" topLeftCell="A1">
      <selection activeCell="F7" sqref="F7"/>
    </sheetView>
  </sheetViews>
  <sheetFormatPr defaultColWidth="11.421875" defaultRowHeight="12.75"/>
  <cols>
    <col min="1" max="1" width="5.421875" style="0" customWidth="1"/>
    <col min="2" max="2" width="31.00390625" style="0" customWidth="1"/>
    <col min="3" max="3" width="8.00390625" style="0" customWidth="1"/>
    <col min="4" max="4" width="4.8515625" style="0" customWidth="1"/>
    <col min="5" max="5" width="5.57421875" style="0" bestFit="1" customWidth="1"/>
    <col min="6" max="6" width="34.00390625" style="0" customWidth="1"/>
    <col min="7" max="7" width="7.57421875" style="0" customWidth="1"/>
    <col min="8" max="8" width="6.140625" style="0" customWidth="1"/>
    <col min="9" max="9" width="5.57421875" style="0" bestFit="1" customWidth="1"/>
    <col min="10" max="10" width="28.8515625" style="0" customWidth="1"/>
    <col min="11" max="11" width="8.00390625" style="0" customWidth="1"/>
    <col min="12" max="12" width="6.00390625" style="0" customWidth="1"/>
    <col min="13" max="13" width="5.57421875" style="0" bestFit="1" customWidth="1"/>
    <col min="14" max="14" width="26.140625" style="0" customWidth="1"/>
    <col min="15" max="15" width="8.8515625" style="0" customWidth="1"/>
    <col min="16" max="16" width="16.421875" style="0" customWidth="1"/>
    <col min="17" max="17" width="6.57421875" style="0" customWidth="1"/>
    <col min="18" max="18" width="30.28125" style="0" customWidth="1"/>
    <col min="19" max="19" width="9.28125" style="0" customWidth="1"/>
    <col min="20" max="20" width="5.7109375" style="0" customWidth="1"/>
    <col min="21" max="21" width="6.28125" style="0" customWidth="1"/>
    <col min="22" max="22" width="33.28125" style="0" customWidth="1"/>
    <col min="23" max="23" width="8.140625" style="0" customWidth="1"/>
  </cols>
  <sheetData>
    <row r="1" ht="13.5" thickBot="1"/>
    <row r="2" spans="1:24" ht="45" thickBot="1">
      <c r="A2" s="328" t="s">
        <v>394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30"/>
    </row>
    <row r="3" ht="13.5" thickBot="1"/>
    <row r="4" spans="1:23" ht="21" thickBot="1">
      <c r="A4" s="376" t="s">
        <v>341</v>
      </c>
      <c r="B4" s="377"/>
      <c r="C4" s="378"/>
      <c r="D4" s="211"/>
      <c r="E4" s="376" t="s">
        <v>342</v>
      </c>
      <c r="F4" s="377"/>
      <c r="G4" s="378"/>
      <c r="H4" s="211"/>
      <c r="I4" s="376" t="s">
        <v>343</v>
      </c>
      <c r="J4" s="377"/>
      <c r="K4" s="378"/>
      <c r="L4" s="211"/>
      <c r="M4" s="376" t="s">
        <v>344</v>
      </c>
      <c r="N4" s="377"/>
      <c r="O4" s="378"/>
      <c r="P4" s="211"/>
      <c r="Q4" s="379" t="s">
        <v>358</v>
      </c>
      <c r="R4" s="380"/>
      <c r="S4" s="381"/>
      <c r="T4" s="211"/>
      <c r="U4" s="379" t="s">
        <v>359</v>
      </c>
      <c r="V4" s="380"/>
      <c r="W4" s="381"/>
    </row>
    <row r="6" spans="1:3" ht="21" customHeight="1">
      <c r="A6" s="326">
        <v>1</v>
      </c>
      <c r="B6" s="194">
        <v>1</v>
      </c>
      <c r="C6" s="192"/>
    </row>
    <row r="7" spans="1:3" ht="21" customHeight="1">
      <c r="A7" s="327"/>
      <c r="B7" s="194">
        <v>16</v>
      </c>
      <c r="C7" s="192"/>
    </row>
    <row r="8" spans="1:7" ht="21" customHeight="1">
      <c r="A8" s="211"/>
      <c r="B8" s="196"/>
      <c r="C8" s="197"/>
      <c r="E8" s="326">
        <v>13</v>
      </c>
      <c r="F8" s="194" t="s">
        <v>345</v>
      </c>
      <c r="G8" s="192"/>
    </row>
    <row r="9" spans="1:7" ht="21" customHeight="1">
      <c r="A9" s="211"/>
      <c r="B9" s="196"/>
      <c r="C9" s="197"/>
      <c r="E9" s="327"/>
      <c r="F9" s="194" t="s">
        <v>346</v>
      </c>
      <c r="G9" s="192"/>
    </row>
    <row r="10" spans="1:5" ht="21" customHeight="1">
      <c r="A10" s="326">
        <v>2</v>
      </c>
      <c r="B10" s="194">
        <v>8</v>
      </c>
      <c r="C10" s="192"/>
      <c r="E10" s="211"/>
    </row>
    <row r="11" spans="1:5" ht="21" customHeight="1">
      <c r="A11" s="327"/>
      <c r="B11" s="194">
        <v>9</v>
      </c>
      <c r="C11" s="192"/>
      <c r="E11" s="211"/>
    </row>
    <row r="12" spans="1:19" ht="21" customHeight="1">
      <c r="A12" s="211"/>
      <c r="B12" s="196"/>
      <c r="C12" s="197"/>
      <c r="E12" s="211"/>
      <c r="I12" s="326">
        <v>23</v>
      </c>
      <c r="J12" s="194" t="s">
        <v>356</v>
      </c>
      <c r="K12" s="192"/>
      <c r="Q12" s="326">
        <v>21</v>
      </c>
      <c r="R12" s="194" t="s">
        <v>364</v>
      </c>
      <c r="S12" s="192"/>
    </row>
    <row r="13" spans="1:19" ht="21" customHeight="1">
      <c r="A13" s="211"/>
      <c r="B13" s="195"/>
      <c r="C13" s="193"/>
      <c r="E13" s="211"/>
      <c r="I13" s="327"/>
      <c r="J13" s="194" t="s">
        <v>357</v>
      </c>
      <c r="K13" s="192"/>
      <c r="Q13" s="327"/>
      <c r="R13" s="194" t="s">
        <v>365</v>
      </c>
      <c r="S13" s="192"/>
    </row>
    <row r="14" spans="1:9" ht="21" customHeight="1">
      <c r="A14" s="326">
        <v>3</v>
      </c>
      <c r="B14" s="194">
        <v>6</v>
      </c>
      <c r="C14" s="192"/>
      <c r="E14" s="211"/>
      <c r="I14" s="211"/>
    </row>
    <row r="15" spans="1:9" ht="21" customHeight="1">
      <c r="A15" s="327"/>
      <c r="B15" s="194">
        <v>11</v>
      </c>
      <c r="C15" s="192"/>
      <c r="E15" s="211"/>
      <c r="I15" s="211"/>
    </row>
    <row r="16" spans="1:9" ht="21" customHeight="1">
      <c r="A16" s="211"/>
      <c r="B16" s="196"/>
      <c r="C16" s="197"/>
      <c r="E16" s="326">
        <v>14</v>
      </c>
      <c r="F16" s="194" t="s">
        <v>347</v>
      </c>
      <c r="G16" s="192"/>
      <c r="I16" s="211"/>
    </row>
    <row r="17" spans="1:9" ht="21" customHeight="1">
      <c r="A17" s="211"/>
      <c r="B17" s="195"/>
      <c r="C17" s="193"/>
      <c r="E17" s="327"/>
      <c r="F17" s="194" t="s">
        <v>348</v>
      </c>
      <c r="G17" s="192"/>
      <c r="I17" s="211"/>
    </row>
    <row r="18" spans="1:9" ht="21" customHeight="1">
      <c r="A18" s="326">
        <v>4</v>
      </c>
      <c r="B18" s="194">
        <v>4</v>
      </c>
      <c r="C18" s="192"/>
      <c r="E18" s="211"/>
      <c r="I18" s="211"/>
    </row>
    <row r="19" spans="1:9" ht="21" customHeight="1">
      <c r="A19" s="327"/>
      <c r="B19" s="194">
        <v>13</v>
      </c>
      <c r="C19" s="192"/>
      <c r="E19" s="211"/>
      <c r="F19" s="198" t="s">
        <v>0</v>
      </c>
      <c r="I19" s="211"/>
    </row>
    <row r="20" spans="1:23" ht="21" customHeight="1">
      <c r="A20" s="211"/>
      <c r="B20" s="195"/>
      <c r="C20" s="193"/>
      <c r="E20" s="211"/>
      <c r="I20" s="211"/>
      <c r="M20" s="326">
        <v>28</v>
      </c>
      <c r="N20" s="194" t="s">
        <v>382</v>
      </c>
      <c r="O20" s="192"/>
      <c r="U20" s="326">
        <v>27</v>
      </c>
      <c r="V20" s="194" t="s">
        <v>386</v>
      </c>
      <c r="W20" s="192"/>
    </row>
    <row r="21" spans="1:23" ht="21" customHeight="1">
      <c r="A21" s="211"/>
      <c r="B21" s="195"/>
      <c r="C21" s="193"/>
      <c r="E21" s="211"/>
      <c r="I21" s="211"/>
      <c r="M21" s="327"/>
      <c r="N21" s="194" t="s">
        <v>383</v>
      </c>
      <c r="O21" s="192"/>
      <c r="U21" s="327"/>
      <c r="V21" s="194" t="s">
        <v>387</v>
      </c>
      <c r="W21" s="192"/>
    </row>
    <row r="22" spans="1:9" ht="21" customHeight="1">
      <c r="A22" s="326">
        <v>5</v>
      </c>
      <c r="B22" s="194">
        <v>3</v>
      </c>
      <c r="C22" s="192"/>
      <c r="E22" s="211"/>
      <c r="I22" s="211"/>
    </row>
    <row r="23" spans="1:9" ht="21" customHeight="1">
      <c r="A23" s="327"/>
      <c r="B23" s="194">
        <v>14</v>
      </c>
      <c r="C23" s="192"/>
      <c r="E23" s="211"/>
      <c r="I23" s="211"/>
    </row>
    <row r="24" spans="1:9" ht="21" customHeight="1">
      <c r="A24" s="211"/>
      <c r="B24" s="196"/>
      <c r="C24" s="197"/>
      <c r="E24" s="326">
        <v>15</v>
      </c>
      <c r="F24" s="194" t="s">
        <v>349</v>
      </c>
      <c r="G24" s="192"/>
      <c r="I24" s="211"/>
    </row>
    <row r="25" spans="1:9" ht="21" customHeight="1">
      <c r="A25" s="211"/>
      <c r="B25" s="195"/>
      <c r="C25" s="193"/>
      <c r="E25" s="327"/>
      <c r="F25" s="194" t="s">
        <v>350</v>
      </c>
      <c r="G25" s="192"/>
      <c r="I25" s="211"/>
    </row>
    <row r="26" spans="1:9" ht="21" customHeight="1">
      <c r="A26" s="326">
        <v>6</v>
      </c>
      <c r="B26" s="194">
        <v>5</v>
      </c>
      <c r="C26" s="192"/>
      <c r="I26" s="211"/>
    </row>
    <row r="27" spans="1:9" ht="21" customHeight="1">
      <c r="A27" s="327"/>
      <c r="B27" s="194">
        <v>12</v>
      </c>
      <c r="C27" s="192"/>
      <c r="I27" s="211"/>
    </row>
    <row r="28" spans="1:19" ht="21" customHeight="1">
      <c r="A28" s="211"/>
      <c r="B28" s="196"/>
      <c r="C28" s="197"/>
      <c r="I28" s="326">
        <v>24</v>
      </c>
      <c r="J28" s="194" t="s">
        <v>366</v>
      </c>
      <c r="K28" s="192"/>
      <c r="Q28" s="326">
        <v>22</v>
      </c>
      <c r="R28" s="194" t="s">
        <v>384</v>
      </c>
      <c r="S28" s="192"/>
    </row>
    <row r="29" spans="1:19" ht="21" customHeight="1">
      <c r="A29" s="211"/>
      <c r="B29" s="195"/>
      <c r="C29" s="193"/>
      <c r="I29" s="327"/>
      <c r="J29" s="194" t="s">
        <v>367</v>
      </c>
      <c r="K29" s="192"/>
      <c r="Q29" s="327"/>
      <c r="R29" s="194" t="s">
        <v>385</v>
      </c>
      <c r="S29" s="192"/>
    </row>
    <row r="30" spans="1:3" ht="21" customHeight="1">
      <c r="A30" s="326">
        <v>7</v>
      </c>
      <c r="B30" s="194">
        <v>7</v>
      </c>
      <c r="C30" s="192"/>
    </row>
    <row r="31" spans="1:3" ht="21" customHeight="1">
      <c r="A31" s="327"/>
      <c r="B31" s="194">
        <v>10</v>
      </c>
      <c r="C31" s="192"/>
    </row>
    <row r="32" spans="1:7" ht="21" customHeight="1">
      <c r="A32" s="211"/>
      <c r="B32" s="196"/>
      <c r="C32" s="197"/>
      <c r="E32" s="326">
        <v>16</v>
      </c>
      <c r="F32" s="194" t="s">
        <v>351</v>
      </c>
      <c r="G32" s="192"/>
    </row>
    <row r="33" spans="1:7" ht="21" customHeight="1">
      <c r="A33" s="211"/>
      <c r="B33" s="195"/>
      <c r="C33" s="193"/>
      <c r="E33" s="327"/>
      <c r="F33" s="194" t="s">
        <v>351</v>
      </c>
      <c r="G33" s="192"/>
    </row>
    <row r="34" spans="1:3" ht="21" customHeight="1">
      <c r="A34" s="326">
        <v>8</v>
      </c>
      <c r="B34" s="194">
        <v>2</v>
      </c>
      <c r="C34" s="192"/>
    </row>
    <row r="35" spans="1:3" ht="21" customHeight="1">
      <c r="A35" s="327"/>
      <c r="B35" s="194">
        <v>15</v>
      </c>
      <c r="C35" s="192"/>
    </row>
    <row r="37" ht="13.5" thickBot="1"/>
    <row r="38" spans="5:23" ht="21" thickBot="1">
      <c r="E38" s="370" t="s">
        <v>368</v>
      </c>
      <c r="F38" s="371"/>
      <c r="G38" s="372"/>
      <c r="H38" s="211"/>
      <c r="I38" s="370" t="s">
        <v>369</v>
      </c>
      <c r="J38" s="371"/>
      <c r="K38" s="372"/>
      <c r="L38" s="211"/>
      <c r="M38" s="370" t="s">
        <v>370</v>
      </c>
      <c r="N38" s="371"/>
      <c r="O38" s="372"/>
      <c r="P38" s="211"/>
      <c r="Q38" s="373" t="s">
        <v>371</v>
      </c>
      <c r="R38" s="374"/>
      <c r="S38" s="375"/>
      <c r="T38" s="211"/>
      <c r="U38" s="373" t="s">
        <v>372</v>
      </c>
      <c r="V38" s="374"/>
      <c r="W38" s="375"/>
    </row>
    <row r="40" spans="5:7" ht="21" customHeight="1">
      <c r="E40" s="326">
        <v>9</v>
      </c>
      <c r="F40" s="194" t="s">
        <v>373</v>
      </c>
      <c r="G40" s="192"/>
    </row>
    <row r="41" spans="5:7" ht="21" customHeight="1">
      <c r="E41" s="327"/>
      <c r="F41" s="194" t="s">
        <v>374</v>
      </c>
      <c r="G41" s="192"/>
    </row>
    <row r="42" ht="21" customHeight="1"/>
    <row r="43" ht="21" customHeight="1"/>
    <row r="44" spans="9:19" ht="21" customHeight="1">
      <c r="I44" s="326">
        <v>19</v>
      </c>
      <c r="J44" s="194" t="s">
        <v>352</v>
      </c>
      <c r="K44" s="192"/>
      <c r="Q44" s="326">
        <v>17</v>
      </c>
      <c r="R44" s="194" t="s">
        <v>360</v>
      </c>
      <c r="S44" s="192"/>
    </row>
    <row r="45" spans="9:19" ht="21" customHeight="1">
      <c r="I45" s="327"/>
      <c r="J45" s="194" t="s">
        <v>353</v>
      </c>
      <c r="K45" s="192"/>
      <c r="Q45" s="327"/>
      <c r="R45" s="194" t="s">
        <v>361</v>
      </c>
      <c r="S45" s="192"/>
    </row>
    <row r="46" ht="21" customHeight="1"/>
    <row r="47" ht="21" customHeight="1"/>
    <row r="48" spans="5:7" ht="21" customHeight="1">
      <c r="E48" s="326">
        <v>10</v>
      </c>
      <c r="F48" s="194" t="s">
        <v>375</v>
      </c>
      <c r="G48" s="192"/>
    </row>
    <row r="49" spans="5:7" ht="21" customHeight="1">
      <c r="E49" s="327"/>
      <c r="F49" s="194" t="s">
        <v>376</v>
      </c>
      <c r="G49" s="192"/>
    </row>
    <row r="50" ht="21" customHeight="1"/>
    <row r="51" ht="21" customHeight="1">
      <c r="F51" s="198" t="s">
        <v>0</v>
      </c>
    </row>
    <row r="52" spans="13:23" ht="21" customHeight="1">
      <c r="M52" s="326">
        <v>26</v>
      </c>
      <c r="N52" s="194" t="s">
        <v>388</v>
      </c>
      <c r="O52" s="192"/>
      <c r="U52" s="326">
        <v>25</v>
      </c>
      <c r="V52" s="194" t="s">
        <v>390</v>
      </c>
      <c r="W52" s="192"/>
    </row>
    <row r="53" spans="13:23" ht="21" customHeight="1">
      <c r="M53" s="327"/>
      <c r="N53" s="194" t="s">
        <v>389</v>
      </c>
      <c r="O53" s="192"/>
      <c r="U53" s="327"/>
      <c r="V53" s="194" t="s">
        <v>391</v>
      </c>
      <c r="W53" s="192"/>
    </row>
    <row r="54" ht="21" customHeight="1"/>
    <row r="55" ht="21" customHeight="1"/>
    <row r="56" spans="5:7" ht="21" customHeight="1">
      <c r="E56" s="326">
        <v>11</v>
      </c>
      <c r="F56" s="194" t="s">
        <v>377</v>
      </c>
      <c r="G56" s="192"/>
    </row>
    <row r="57" spans="5:7" ht="21" customHeight="1">
      <c r="E57" s="327"/>
      <c r="F57" s="194" t="s">
        <v>378</v>
      </c>
      <c r="G57" s="192"/>
    </row>
    <row r="58" ht="21" customHeight="1"/>
    <row r="59" ht="21" customHeight="1"/>
    <row r="60" spans="9:19" ht="21" customHeight="1">
      <c r="I60" s="326">
        <v>20</v>
      </c>
      <c r="J60" s="194" t="s">
        <v>354</v>
      </c>
      <c r="K60" s="192"/>
      <c r="Q60" s="326">
        <v>18</v>
      </c>
      <c r="R60" s="194" t="s">
        <v>362</v>
      </c>
      <c r="S60" s="192"/>
    </row>
    <row r="61" spans="9:19" ht="21" customHeight="1">
      <c r="I61" s="327"/>
      <c r="J61" s="194" t="s">
        <v>355</v>
      </c>
      <c r="K61" s="192"/>
      <c r="Q61" s="327"/>
      <c r="R61" s="194" t="s">
        <v>363</v>
      </c>
      <c r="S61" s="192"/>
    </row>
    <row r="62" ht="21" customHeight="1"/>
    <row r="63" ht="21" customHeight="1"/>
    <row r="64" spans="5:7" ht="21" customHeight="1">
      <c r="E64" s="326">
        <v>12</v>
      </c>
      <c r="F64" s="194" t="s">
        <v>379</v>
      </c>
      <c r="G64" s="192"/>
    </row>
    <row r="65" spans="5:7" ht="21" customHeight="1">
      <c r="E65" s="327"/>
      <c r="F65" s="194" t="s">
        <v>380</v>
      </c>
      <c r="G65" s="192"/>
    </row>
  </sheetData>
  <sheetProtection/>
  <mergeCells count="40">
    <mergeCell ref="A2:X2"/>
    <mergeCell ref="A4:C4"/>
    <mergeCell ref="E4:G4"/>
    <mergeCell ref="I4:K4"/>
    <mergeCell ref="M4:O4"/>
    <mergeCell ref="Q4:S4"/>
    <mergeCell ref="U4:W4"/>
    <mergeCell ref="A6:A7"/>
    <mergeCell ref="E8:E9"/>
    <mergeCell ref="A10:A11"/>
    <mergeCell ref="I12:I13"/>
    <mergeCell ref="Q12:Q13"/>
    <mergeCell ref="A14:A15"/>
    <mergeCell ref="E16:E17"/>
    <mergeCell ref="A18:A19"/>
    <mergeCell ref="M20:M21"/>
    <mergeCell ref="U20:U21"/>
    <mergeCell ref="A22:A23"/>
    <mergeCell ref="E24:E25"/>
    <mergeCell ref="A26:A27"/>
    <mergeCell ref="I28:I29"/>
    <mergeCell ref="Q28:Q29"/>
    <mergeCell ref="A30:A31"/>
    <mergeCell ref="E32:E33"/>
    <mergeCell ref="A34:A35"/>
    <mergeCell ref="U52:U53"/>
    <mergeCell ref="E56:E57"/>
    <mergeCell ref="E38:G38"/>
    <mergeCell ref="I38:K38"/>
    <mergeCell ref="M38:O38"/>
    <mergeCell ref="Q38:S38"/>
    <mergeCell ref="U38:W38"/>
    <mergeCell ref="E40:E41"/>
    <mergeCell ref="I60:I61"/>
    <mergeCell ref="Q60:Q61"/>
    <mergeCell ref="E64:E65"/>
    <mergeCell ref="I44:I45"/>
    <mergeCell ref="Q44:Q45"/>
    <mergeCell ref="E48:E49"/>
    <mergeCell ref="M52:M5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3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4:I54"/>
  <sheetViews>
    <sheetView showGridLines="0" zoomScale="95" zoomScaleNormal="95" zoomScalePageLayoutView="0" workbookViewId="0" topLeftCell="A1">
      <selection activeCell="E2" sqref="E2"/>
    </sheetView>
  </sheetViews>
  <sheetFormatPr defaultColWidth="11.421875" defaultRowHeight="12.75"/>
  <cols>
    <col min="1" max="1" width="7.7109375" style="1" customWidth="1"/>
    <col min="2" max="2" width="30.00390625" style="0" bestFit="1" customWidth="1"/>
    <col min="3" max="3" width="4.7109375" style="0" customWidth="1"/>
    <col min="4" max="4" width="7.7109375" style="1" customWidth="1"/>
    <col min="5" max="5" width="29.8515625" style="0" customWidth="1"/>
    <col min="6" max="6" width="3.421875" style="0" customWidth="1"/>
    <col min="7" max="7" width="30.8515625" style="0" bestFit="1" customWidth="1"/>
    <col min="8" max="8" width="30.57421875" style="0" customWidth="1"/>
    <col min="9" max="9" width="30.28125" style="0" bestFit="1" customWidth="1"/>
  </cols>
  <sheetData>
    <row r="3" ht="13.5" thickBot="1"/>
    <row r="4" spans="7:9" ht="12.75">
      <c r="G4" s="176" t="s">
        <v>66</v>
      </c>
      <c r="H4" s="176" t="s">
        <v>67</v>
      </c>
      <c r="I4" s="176" t="s">
        <v>68</v>
      </c>
    </row>
    <row r="5" spans="7:9" ht="12.75">
      <c r="G5" s="35" t="str">
        <f>B9</f>
        <v>SIC</v>
      </c>
      <c r="H5" s="35" t="str">
        <f>B10</f>
        <v>Alumni</v>
      </c>
      <c r="I5" s="35" t="str">
        <f>B11</f>
        <v>CUBA</v>
      </c>
    </row>
    <row r="6" spans="7:9" ht="13.5" thickBot="1">
      <c r="G6" s="35" t="str">
        <f>E9</f>
        <v>Olivos</v>
      </c>
      <c r="H6" s="35" t="str">
        <f>E10</f>
        <v>CASI </v>
      </c>
      <c r="I6" s="35" t="str">
        <f>E11</f>
        <v>Atl. del Rosario/Pucara B</v>
      </c>
    </row>
    <row r="7" spans="1:9" ht="13.5" thickBot="1">
      <c r="A7" s="36" t="s">
        <v>100</v>
      </c>
      <c r="B7" s="37" t="s">
        <v>1</v>
      </c>
      <c r="D7" s="36" t="s">
        <v>100</v>
      </c>
      <c r="E7" s="37" t="s">
        <v>1</v>
      </c>
      <c r="G7" s="35" t="str">
        <f>E17</f>
        <v>San Albano</v>
      </c>
      <c r="H7" s="35" t="str">
        <f>E15</f>
        <v>SIC B</v>
      </c>
      <c r="I7" s="35" t="str">
        <f>E13</f>
        <v>San Luis</v>
      </c>
    </row>
    <row r="8" ht="15" customHeight="1" thickBot="1"/>
    <row r="9" spans="1:9" ht="13.5" customHeight="1">
      <c r="A9" s="200" t="s">
        <v>2</v>
      </c>
      <c r="B9" s="39" t="s">
        <v>78</v>
      </c>
      <c r="D9" s="40" t="s">
        <v>12</v>
      </c>
      <c r="E9" s="201" t="s">
        <v>265</v>
      </c>
      <c r="F9" s="137"/>
      <c r="G9" s="176" t="s">
        <v>69</v>
      </c>
      <c r="H9" s="176" t="s">
        <v>70</v>
      </c>
      <c r="I9" s="176" t="s">
        <v>71</v>
      </c>
    </row>
    <row r="10" spans="1:9" ht="13.5" customHeight="1">
      <c r="A10" s="40" t="s">
        <v>4</v>
      </c>
      <c r="B10" s="201" t="s">
        <v>275</v>
      </c>
      <c r="D10" s="40" t="s">
        <v>13</v>
      </c>
      <c r="E10" s="201" t="s">
        <v>452</v>
      </c>
      <c r="F10" s="137"/>
      <c r="G10" s="35" t="str">
        <f>B12</f>
        <v>Pucara</v>
      </c>
      <c r="H10" s="35" t="str">
        <f>B13</f>
        <v>Belgrano Athl.</v>
      </c>
      <c r="I10" s="35" t="str">
        <f>B14</f>
        <v>Hindu</v>
      </c>
    </row>
    <row r="11" spans="1:9" ht="13.5" customHeight="1">
      <c r="A11" s="40" t="s">
        <v>5</v>
      </c>
      <c r="B11" s="201" t="s">
        <v>79</v>
      </c>
      <c r="D11" s="40" t="s">
        <v>14</v>
      </c>
      <c r="E11" s="382" t="s">
        <v>455</v>
      </c>
      <c r="F11" s="137"/>
      <c r="G11" s="35" t="str">
        <f>B15</f>
        <v>Champagnat</v>
      </c>
      <c r="H11" s="35" t="str">
        <f>B16</f>
        <v>Newman</v>
      </c>
      <c r="I11" s="35" t="str">
        <f>B17</f>
        <v>La Plata</v>
      </c>
    </row>
    <row r="12" spans="1:9" ht="13.5" customHeight="1">
      <c r="A12" s="40" t="s">
        <v>6</v>
      </c>
      <c r="B12" s="201" t="s">
        <v>264</v>
      </c>
      <c r="D12" s="40" t="s">
        <v>15</v>
      </c>
      <c r="E12" s="201" t="s">
        <v>299</v>
      </c>
      <c r="F12" s="137"/>
      <c r="G12" s="35" t="str">
        <f>E16</f>
        <v>San Martin </v>
      </c>
      <c r="H12" s="35" t="str">
        <f>E14</f>
        <v>Old Georgian</v>
      </c>
      <c r="I12" s="35" t="str">
        <f>E12</f>
        <v>Los Tilos</v>
      </c>
    </row>
    <row r="13" spans="1:6" ht="13.5" customHeight="1">
      <c r="A13" s="40" t="s">
        <v>7</v>
      </c>
      <c r="B13" s="201" t="s">
        <v>291</v>
      </c>
      <c r="D13" s="40" t="s">
        <v>16</v>
      </c>
      <c r="E13" s="201" t="s">
        <v>288</v>
      </c>
      <c r="F13" s="137"/>
    </row>
    <row r="14" spans="1:6" ht="13.5" customHeight="1">
      <c r="A14" s="40" t="s">
        <v>8</v>
      </c>
      <c r="B14" s="201" t="s">
        <v>258</v>
      </c>
      <c r="D14" s="40" t="s">
        <v>17</v>
      </c>
      <c r="E14" s="201" t="s">
        <v>433</v>
      </c>
      <c r="F14" s="137"/>
    </row>
    <row r="15" spans="1:6" ht="13.5" customHeight="1">
      <c r="A15" s="40" t="s">
        <v>9</v>
      </c>
      <c r="B15" s="201" t="s">
        <v>267</v>
      </c>
      <c r="D15" s="40" t="s">
        <v>18</v>
      </c>
      <c r="E15" s="201" t="s">
        <v>453</v>
      </c>
      <c r="F15" s="137"/>
    </row>
    <row r="16" spans="1:6" ht="13.5" customHeight="1">
      <c r="A16" s="40" t="s">
        <v>10</v>
      </c>
      <c r="B16" s="201" t="s">
        <v>269</v>
      </c>
      <c r="D16" s="40" t="s">
        <v>19</v>
      </c>
      <c r="E16" s="201" t="s">
        <v>454</v>
      </c>
      <c r="F16" s="137"/>
    </row>
    <row r="17" spans="1:6" ht="13.5" customHeight="1">
      <c r="A17" s="40" t="s">
        <v>11</v>
      </c>
      <c r="B17" s="201" t="s">
        <v>289</v>
      </c>
      <c r="D17" s="40" t="s">
        <v>20</v>
      </c>
      <c r="E17" s="201" t="s">
        <v>272</v>
      </c>
      <c r="F17" s="137"/>
    </row>
    <row r="18" ht="13.5" customHeight="1">
      <c r="F18" s="137"/>
    </row>
    <row r="19" spans="1:7" ht="15">
      <c r="A19" s="216" t="s">
        <v>435</v>
      </c>
      <c r="F19" s="137"/>
      <c r="G19" s="198"/>
    </row>
    <row r="20" spans="1:6" ht="13.5" customHeight="1">
      <c r="A20" s="217"/>
      <c r="F20" s="137"/>
    </row>
    <row r="21" spans="1:6" ht="15">
      <c r="A21" s="216" t="s">
        <v>436</v>
      </c>
      <c r="F21" s="137"/>
    </row>
    <row r="22" ht="13.5" customHeight="1">
      <c r="F22" s="137"/>
    </row>
    <row r="23" ht="13.5" customHeight="1">
      <c r="F23" s="137"/>
    </row>
    <row r="24" ht="13.5" customHeight="1">
      <c r="F24" s="137"/>
    </row>
    <row r="25" ht="13.5" customHeight="1">
      <c r="F25" s="137"/>
    </row>
    <row r="26" ht="13.5" customHeight="1">
      <c r="F26" s="137"/>
    </row>
    <row r="27" spans="2:6" ht="13.5" customHeight="1">
      <c r="B27" s="6"/>
      <c r="F27" s="137"/>
    </row>
    <row r="28" spans="2:6" ht="13.5" customHeight="1">
      <c r="B28" s="6"/>
      <c r="F28" s="137"/>
    </row>
    <row r="29" spans="2:6" ht="13.5" customHeight="1">
      <c r="B29" s="6"/>
      <c r="F29" s="138"/>
    </row>
    <row r="30" spans="2:6" ht="13.5" customHeight="1">
      <c r="B30" s="6"/>
      <c r="F30" s="138"/>
    </row>
    <row r="31" spans="2:6" ht="13.5" customHeight="1">
      <c r="B31" s="6"/>
      <c r="F31" s="138"/>
    </row>
    <row r="32" spans="2:6" ht="13.5" customHeight="1">
      <c r="B32" s="6"/>
      <c r="F32" s="138"/>
    </row>
    <row r="33" ht="13.5" customHeight="1">
      <c r="B33" s="6"/>
    </row>
    <row r="34" ht="13.5" customHeight="1">
      <c r="B34" s="6"/>
    </row>
    <row r="35" ht="13.5" customHeight="1">
      <c r="B35" s="6"/>
    </row>
    <row r="36" ht="14.25" customHeight="1">
      <c r="B36" s="6"/>
    </row>
    <row r="37" ht="13.5" customHeight="1">
      <c r="B37" s="6"/>
    </row>
    <row r="38" ht="13.5" customHeight="1">
      <c r="B38" s="6"/>
    </row>
    <row r="39" ht="13.5" customHeight="1">
      <c r="B39" s="6"/>
    </row>
    <row r="40" ht="13.5" customHeight="1">
      <c r="B40" s="6"/>
    </row>
    <row r="41" ht="13.5" customHeight="1">
      <c r="B41" s="6"/>
    </row>
    <row r="42" ht="12.75">
      <c r="B42" s="6"/>
    </row>
    <row r="43" ht="12.75">
      <c r="B43" s="6"/>
    </row>
    <row r="44" ht="12.75">
      <c r="B44" s="6"/>
    </row>
    <row r="45" ht="12.75">
      <c r="B45" s="6"/>
    </row>
    <row r="46" ht="12.75">
      <c r="B46" s="6"/>
    </row>
    <row r="47" ht="12.75">
      <c r="B47" s="6"/>
    </row>
    <row r="48" ht="12.75">
      <c r="B48" s="6"/>
    </row>
    <row r="49" ht="12.75">
      <c r="B49" s="6"/>
    </row>
    <row r="50" ht="12.75">
      <c r="B50" s="6"/>
    </row>
    <row r="51" spans="1:9" s="2" customFormat="1" ht="12.75">
      <c r="A51" s="1"/>
      <c r="B51" s="6"/>
      <c r="C51"/>
      <c r="D51" s="1"/>
      <c r="E51"/>
      <c r="F51"/>
      <c r="G51"/>
      <c r="H51"/>
      <c r="I51"/>
    </row>
    <row r="52" spans="1:9" s="2" customFormat="1" ht="12.75">
      <c r="A52" s="1"/>
      <c r="B52" s="6"/>
      <c r="C52"/>
      <c r="D52" s="1"/>
      <c r="E52"/>
      <c r="F52"/>
      <c r="G52"/>
      <c r="H52"/>
      <c r="I52"/>
    </row>
    <row r="53" spans="1:9" s="2" customFormat="1" ht="15" customHeight="1">
      <c r="A53" s="1"/>
      <c r="B53" s="6"/>
      <c r="C53"/>
      <c r="D53" s="1"/>
      <c r="E53"/>
      <c r="F53"/>
      <c r="G53"/>
      <c r="H53"/>
      <c r="I53"/>
    </row>
    <row r="54" spans="1:9" s="2" customFormat="1" ht="12.75">
      <c r="A54" s="1"/>
      <c r="B54" s="6"/>
      <c r="C54"/>
      <c r="D54" s="1"/>
      <c r="E54"/>
      <c r="F54"/>
      <c r="G54"/>
      <c r="H54"/>
      <c r="I54"/>
    </row>
  </sheetData>
  <sheetProtection/>
  <printOptions horizontalCentered="1" verticalCentered="1"/>
  <pageMargins left="0.5511811023622047" right="0.4330708661417323" top="0.1968503937007874" bottom="0.1968503937007874" header="0" footer="0"/>
  <pageSetup fitToHeight="1" fitToWidth="1" horizontalDpi="600" verticalDpi="600" orientation="landscape" paperSize="9" scale="7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1"/>
  </sheetPr>
  <dimension ref="A7:Q89"/>
  <sheetViews>
    <sheetView showGridLines="0" zoomScalePageLayoutView="0" workbookViewId="0" topLeftCell="A3">
      <selection activeCell="E26" sqref="E26"/>
    </sheetView>
  </sheetViews>
  <sheetFormatPr defaultColWidth="11.421875" defaultRowHeight="12.75"/>
  <cols>
    <col min="1" max="1" width="2.7109375" style="85" customWidth="1"/>
    <col min="2" max="2" width="16.7109375" style="85" customWidth="1"/>
    <col min="3" max="4" width="8.7109375" style="85" customWidth="1"/>
    <col min="5" max="5" width="12.140625" style="85" customWidth="1"/>
    <col min="6" max="6" width="8.7109375" style="85" customWidth="1"/>
    <col min="7" max="7" width="9.28125" style="85" customWidth="1"/>
    <col min="8" max="8" width="8.7109375" style="85" customWidth="1"/>
    <col min="9" max="9" width="12.7109375" style="85" customWidth="1"/>
    <col min="10" max="10" width="9.57421875" style="85" customWidth="1"/>
    <col min="11" max="11" width="12.28125" style="85" customWidth="1"/>
    <col min="12" max="12" width="10.28125" style="85" bestFit="1" customWidth="1"/>
    <col min="13" max="14" width="11.421875" style="85" customWidth="1"/>
    <col min="15" max="15" width="23.57421875" style="85" customWidth="1"/>
    <col min="16" max="16" width="8.57421875" style="85" bestFit="1" customWidth="1"/>
    <col min="17" max="16384" width="11.421875" style="85" customWidth="1"/>
  </cols>
  <sheetData>
    <row r="7" spans="2:12" ht="24" thickBot="1">
      <c r="B7" s="322" t="s">
        <v>434</v>
      </c>
      <c r="C7" s="322"/>
      <c r="D7" s="322"/>
      <c r="E7" s="322"/>
      <c r="F7" s="322"/>
      <c r="G7" s="322"/>
      <c r="H7" s="322"/>
      <c r="I7" s="322"/>
      <c r="J7" s="322"/>
      <c r="K7" s="322"/>
      <c r="L7" s="322"/>
    </row>
    <row r="8" spans="2:17" ht="18.75" thickBot="1">
      <c r="B8" s="86" t="s">
        <v>0</v>
      </c>
      <c r="C8" s="86"/>
      <c r="D8" s="86"/>
      <c r="E8" s="86"/>
      <c r="F8" s="86"/>
      <c r="G8" s="86"/>
      <c r="H8" s="86"/>
      <c r="I8" s="86"/>
      <c r="J8" s="86"/>
      <c r="K8" s="86"/>
      <c r="L8" s="86"/>
      <c r="N8" s="310" t="s">
        <v>254</v>
      </c>
      <c r="O8" s="311"/>
      <c r="P8" s="311"/>
      <c r="Q8" s="312"/>
    </row>
    <row r="9" spans="2:17" ht="18"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N9" s="133" t="s">
        <v>229</v>
      </c>
      <c r="O9" s="133" t="s">
        <v>1</v>
      </c>
      <c r="P9" s="133" t="s">
        <v>230</v>
      </c>
      <c r="Q9" s="133" t="s">
        <v>231</v>
      </c>
    </row>
    <row r="10" ht="7.5" customHeight="1" thickBot="1"/>
    <row r="11" spans="5:17" ht="15.75" thickBot="1">
      <c r="E11" s="318" t="s">
        <v>232</v>
      </c>
      <c r="F11" s="319"/>
      <c r="G11" s="87" t="s">
        <v>233</v>
      </c>
      <c r="H11" s="318" t="s">
        <v>232</v>
      </c>
      <c r="I11" s="319"/>
      <c r="J11" s="87" t="s">
        <v>233</v>
      </c>
      <c r="N11" s="88" t="s">
        <v>66</v>
      </c>
      <c r="O11" s="89"/>
      <c r="P11" s="89"/>
      <c r="Q11" s="90"/>
    </row>
    <row r="12" spans="2:17" ht="18" customHeight="1" thickBot="1">
      <c r="B12" s="313" t="s">
        <v>234</v>
      </c>
      <c r="C12" s="313"/>
      <c r="E12" s="91" t="str">
        <f>B14</f>
        <v>Olivos</v>
      </c>
      <c r="F12" s="92"/>
      <c r="G12" s="93">
        <f>'Fixture DAOM'!D50</f>
        <v>0</v>
      </c>
      <c r="H12" s="94" t="str">
        <f>B15</f>
        <v>San Albano</v>
      </c>
      <c r="I12" s="92"/>
      <c r="J12" s="93">
        <f>'Fixture DAOM'!F50</f>
        <v>0</v>
      </c>
      <c r="N12" s="88" t="s">
        <v>67</v>
      </c>
      <c r="O12" s="89"/>
      <c r="P12" s="89"/>
      <c r="Q12" s="90"/>
    </row>
    <row r="13" spans="1:17" ht="15.75" thickBot="1">
      <c r="A13" s="134">
        <v>1</v>
      </c>
      <c r="B13" s="320" t="str">
        <f>'Ranking 2016 M23 DAOM'!G5</f>
        <v>SIC</v>
      </c>
      <c r="C13" s="321"/>
      <c r="D13" s="95"/>
      <c r="E13" s="323" t="str">
        <f>B13</f>
        <v>SIC</v>
      </c>
      <c r="F13" s="324"/>
      <c r="G13" s="93">
        <f>'Fixture DAOM'!D54</f>
        <v>0</v>
      </c>
      <c r="H13" s="325" t="str">
        <f>B14</f>
        <v>Olivos</v>
      </c>
      <c r="I13" s="324"/>
      <c r="J13" s="93">
        <f>'Fixture DAOM'!F54</f>
        <v>0</v>
      </c>
      <c r="N13" s="88" t="s">
        <v>68</v>
      </c>
      <c r="O13" s="89"/>
      <c r="P13" s="89"/>
      <c r="Q13" s="90"/>
    </row>
    <row r="14" spans="1:17" ht="15.75" thickBot="1">
      <c r="A14" s="134">
        <v>2</v>
      </c>
      <c r="B14" s="320" t="str">
        <f>'Ranking 2016 M23 DAOM'!G6</f>
        <v>Olivos</v>
      </c>
      <c r="C14" s="321"/>
      <c r="D14" s="95"/>
      <c r="E14" s="315" t="str">
        <f>B13</f>
        <v>SIC</v>
      </c>
      <c r="F14" s="316"/>
      <c r="G14" s="93">
        <f>'Fixture DAOM'!D46</f>
        <v>0</v>
      </c>
      <c r="H14" s="317" t="str">
        <f>B15</f>
        <v>San Albano</v>
      </c>
      <c r="I14" s="316"/>
      <c r="J14" s="93">
        <f>'Fixture DAOM'!F46</f>
        <v>0</v>
      </c>
      <c r="N14" s="88" t="s">
        <v>69</v>
      </c>
      <c r="O14" s="89"/>
      <c r="P14" s="89"/>
      <c r="Q14" s="90"/>
    </row>
    <row r="15" spans="1:17" ht="15">
      <c r="A15" s="134">
        <v>3</v>
      </c>
      <c r="B15" s="320" t="str">
        <f>'Ranking 2016 M23 DAOM'!G7</f>
        <v>San Albano</v>
      </c>
      <c r="C15" s="321"/>
      <c r="D15" s="95"/>
      <c r="N15" s="88" t="s">
        <v>70</v>
      </c>
      <c r="O15" s="89"/>
      <c r="P15" s="89"/>
      <c r="Q15" s="90"/>
    </row>
    <row r="16" spans="14:17" ht="15.75" thickBot="1">
      <c r="N16" s="88" t="s">
        <v>71</v>
      </c>
      <c r="O16" s="89"/>
      <c r="P16" s="89"/>
      <c r="Q16" s="90"/>
    </row>
    <row r="17" spans="2:12" ht="16.5" thickBot="1">
      <c r="B17" s="305" t="s">
        <v>235</v>
      </c>
      <c r="C17" s="306"/>
      <c r="D17" s="306"/>
      <c r="E17" s="306"/>
      <c r="F17" s="306"/>
      <c r="G17" s="306"/>
      <c r="H17" s="306"/>
      <c r="I17" s="306"/>
      <c r="J17" s="306"/>
      <c r="K17" s="306"/>
      <c r="L17" s="307"/>
    </row>
    <row r="18" spans="2:17" ht="15.75" thickBot="1">
      <c r="B18" s="96"/>
      <c r="C18" s="97"/>
      <c r="D18" s="97"/>
      <c r="E18" s="97"/>
      <c r="F18" s="97"/>
      <c r="G18" s="97"/>
      <c r="H18" s="97"/>
      <c r="I18" s="97"/>
      <c r="J18" s="97"/>
      <c r="K18" s="97" t="s">
        <v>0</v>
      </c>
      <c r="L18" s="97"/>
      <c r="N18" s="352" t="s">
        <v>255</v>
      </c>
      <c r="O18" s="353"/>
      <c r="P18" s="353"/>
      <c r="Q18" s="354"/>
    </row>
    <row r="19" spans="2:17" ht="12.75">
      <c r="B19" s="98"/>
      <c r="C19" s="308" t="str">
        <f>B20</f>
        <v>SIC</v>
      </c>
      <c r="D19" s="309"/>
      <c r="E19" s="308" t="str">
        <f>B21</f>
        <v>Olivos</v>
      </c>
      <c r="F19" s="309"/>
      <c r="G19" s="308" t="str">
        <f>B22</f>
        <v>San Albano</v>
      </c>
      <c r="H19" s="309"/>
      <c r="I19" s="99" t="s">
        <v>236</v>
      </c>
      <c r="J19" s="99" t="s">
        <v>237</v>
      </c>
      <c r="K19" s="99" t="s">
        <v>238</v>
      </c>
      <c r="L19" s="100" t="s">
        <v>230</v>
      </c>
      <c r="N19" s="133" t="s">
        <v>229</v>
      </c>
      <c r="O19" s="133" t="s">
        <v>1</v>
      </c>
      <c r="P19" s="133" t="s">
        <v>230</v>
      </c>
      <c r="Q19" s="133" t="s">
        <v>231</v>
      </c>
    </row>
    <row r="20" spans="2:12" ht="15.75">
      <c r="B20" s="101" t="str">
        <f>B13</f>
        <v>SIC</v>
      </c>
      <c r="C20" s="102"/>
      <c r="D20" s="102"/>
      <c r="E20" s="103">
        <f>IF(G13="","",G13)</f>
        <v>0</v>
      </c>
      <c r="F20" s="103">
        <f>IF(J13="","",J13)</f>
        <v>0</v>
      </c>
      <c r="G20" s="103">
        <f>IF(G14="","",G14)</f>
        <v>0</v>
      </c>
      <c r="H20" s="103">
        <f>IF(J14="","",J14)</f>
        <v>0</v>
      </c>
      <c r="I20" s="103">
        <f>(IF(OR(E20&lt;&gt;"",G20&lt;&gt;""),SUM(E20,G20),0))</f>
        <v>0</v>
      </c>
      <c r="J20" s="103">
        <f>(IF(OR(F20&lt;&gt;"",H20&lt;&gt;""),SUM(F20,H20),0))</f>
        <v>0</v>
      </c>
      <c r="K20" s="103">
        <f>I20-J20</f>
        <v>0</v>
      </c>
      <c r="L20" s="104">
        <f>IF(OR(G14&lt;&gt;"",J14&lt;&gt;""),IF(G14="PP",0,IF(OR(G14="GP",G14&gt;J14),2,IF(G14=J14,1,IF(OR(J14&gt;G14,J14="GP"),0)))),0)+IF(OR(G13&lt;&gt;"",J13&lt;&gt;""),IF(G13="PP",0,IF(OR(G13="GP",G13&gt;J13),2,IF(G13=J13,1,IF(OR(J13&gt;G13,J13="GP"),0)))),0)</f>
        <v>2</v>
      </c>
    </row>
    <row r="21" spans="2:17" ht="15.75">
      <c r="B21" s="101" t="str">
        <f>$B$14</f>
        <v>Olivos</v>
      </c>
      <c r="C21" s="103">
        <f>IF(J13="","",J13)</f>
        <v>0</v>
      </c>
      <c r="D21" s="103">
        <f>IF(G13="","",G13)</f>
        <v>0</v>
      </c>
      <c r="E21" s="102"/>
      <c r="F21" s="102"/>
      <c r="G21" s="103">
        <f>IF(G12="","",G12)</f>
        <v>0</v>
      </c>
      <c r="H21" s="103">
        <f>IF(J12="","",J12)</f>
        <v>0</v>
      </c>
      <c r="I21" s="103">
        <f>(IF(OR(C21&lt;&gt;"",G21&lt;&gt;""),SUM(C21,G21),0))</f>
        <v>0</v>
      </c>
      <c r="J21" s="103">
        <f>(IF(OR(D21&lt;&gt;"",H21&lt;&gt;""),SUM(D21,H21),0))</f>
        <v>0</v>
      </c>
      <c r="K21" s="103">
        <f>I21-J21</f>
        <v>0</v>
      </c>
      <c r="L21" s="105">
        <f>IF(OR(G12&lt;&gt;"",J12&lt;&gt;""),IF(G12="PP",0,IF(OR(G12="GP",G12&gt;J12),2,IF(G12=J12,1,IF(OR(J12&gt;G12,J12="GP"),0)))),0)+IF(OR(J13&lt;&gt;"",G13&lt;&gt;""),IF(J13="PP",0,IF(OR(J13="GP",J13&gt;G13),2,IF(J13=G13,1,IF(OR(G13&gt;J13,G13="GP"),0)))),0)</f>
        <v>2</v>
      </c>
      <c r="N21" s="88" t="s">
        <v>66</v>
      </c>
      <c r="O21" s="89"/>
      <c r="P21" s="89"/>
      <c r="Q21" s="90"/>
    </row>
    <row r="22" spans="2:17" ht="15.75">
      <c r="B22" s="106" t="str">
        <f>B15</f>
        <v>San Albano</v>
      </c>
      <c r="C22" s="103">
        <f>IF(J14="","",J14)</f>
        <v>0</v>
      </c>
      <c r="D22" s="103">
        <f>IF(G14="","",G14)</f>
        <v>0</v>
      </c>
      <c r="E22" s="103">
        <f>IF(J12="","",J12)</f>
        <v>0</v>
      </c>
      <c r="F22" s="103">
        <f>IF(G12="","",G12)</f>
        <v>0</v>
      </c>
      <c r="G22" s="102"/>
      <c r="H22" s="102"/>
      <c r="I22" s="103">
        <f>(IF(OR(C22&lt;&gt;"",E22&lt;&gt;""),SUM(C22,E22),0))</f>
        <v>0</v>
      </c>
      <c r="J22" s="103">
        <f>(IF(OR(D22&lt;&gt;"",F22&lt;&gt;""),SUM(D22,F22),0))</f>
        <v>0</v>
      </c>
      <c r="K22" s="103">
        <f>I22-J22</f>
        <v>0</v>
      </c>
      <c r="L22" s="104">
        <f>IF(OR(J14&lt;&gt;"",G14&lt;&gt;""),IF(J14="PP",0,IF(OR(J14="GP",J14&gt;G14),2,IF(J14=G14,1,IF(OR(G14&gt;J14,G14="GP"),0)))),0)+IF(OR(J12&lt;&gt;"",G12&lt;&gt;""),IF(J12="PP",0,IF(OR(J12="GP",J12&gt;G12),2,IF(J12=G12,1,IF(OR(G12&gt;J12,G12="GP"),0)))),0)</f>
        <v>2</v>
      </c>
      <c r="N22" s="88" t="s">
        <v>67</v>
      </c>
      <c r="O22" s="89"/>
      <c r="P22" s="89"/>
      <c r="Q22" s="90"/>
    </row>
    <row r="23" spans="14:17" ht="15.75" thickBot="1">
      <c r="N23" s="88" t="s">
        <v>68</v>
      </c>
      <c r="O23" s="89"/>
      <c r="P23" s="89"/>
      <c r="Q23" s="90"/>
    </row>
    <row r="24" spans="5:17" ht="15.75" thickBot="1">
      <c r="E24" s="318" t="s">
        <v>232</v>
      </c>
      <c r="F24" s="319"/>
      <c r="G24" s="87" t="s">
        <v>233</v>
      </c>
      <c r="H24" s="318" t="s">
        <v>232</v>
      </c>
      <c r="I24" s="319"/>
      <c r="J24" s="87" t="s">
        <v>233</v>
      </c>
      <c r="N24" s="88" t="s">
        <v>69</v>
      </c>
      <c r="O24" s="89"/>
      <c r="P24" s="89"/>
      <c r="Q24" s="90"/>
    </row>
    <row r="25" spans="2:17" ht="18.75" thickBot="1">
      <c r="B25" s="313" t="s">
        <v>239</v>
      </c>
      <c r="C25" s="313"/>
      <c r="E25" s="91" t="str">
        <f>B27</f>
        <v>CASI </v>
      </c>
      <c r="F25" s="92"/>
      <c r="G25" s="93">
        <f>'Fixture DAOM'!D51</f>
        <v>0</v>
      </c>
      <c r="H25" s="94" t="str">
        <f>B28</f>
        <v>SIC B</v>
      </c>
      <c r="I25" s="92"/>
      <c r="J25" s="93">
        <f>'Fixture DAOM'!F51</f>
        <v>0</v>
      </c>
      <c r="N25" s="88" t="s">
        <v>70</v>
      </c>
      <c r="O25" s="89"/>
      <c r="P25" s="89"/>
      <c r="Q25" s="90"/>
    </row>
    <row r="26" spans="1:17" ht="15.75" thickBot="1">
      <c r="A26" s="134">
        <v>1</v>
      </c>
      <c r="B26" s="314" t="str">
        <f>'Ranking 2016 M23 DAOM'!H5</f>
        <v>Alumni</v>
      </c>
      <c r="C26" s="314"/>
      <c r="D26" s="95"/>
      <c r="E26" s="91" t="str">
        <f>B26</f>
        <v>Alumni</v>
      </c>
      <c r="F26" s="92"/>
      <c r="G26" s="93">
        <f>'Fixture DAOM'!D55</f>
        <v>0</v>
      </c>
      <c r="H26" s="94" t="str">
        <f>B27</f>
        <v>CASI </v>
      </c>
      <c r="I26" s="92"/>
      <c r="J26" s="93">
        <f>'Fixture DAOM'!F55</f>
        <v>0</v>
      </c>
      <c r="N26" s="88" t="s">
        <v>71</v>
      </c>
      <c r="O26" s="89"/>
      <c r="P26" s="89"/>
      <c r="Q26" s="90"/>
    </row>
    <row r="27" spans="1:10" ht="15.75" thickBot="1">
      <c r="A27" s="134">
        <v>2</v>
      </c>
      <c r="B27" s="314" t="str">
        <f>'Ranking 2016 M23 DAOM'!H6</f>
        <v>CASI </v>
      </c>
      <c r="C27" s="314"/>
      <c r="D27" s="95"/>
      <c r="E27" s="315" t="str">
        <f>B26</f>
        <v>Alumni</v>
      </c>
      <c r="F27" s="316"/>
      <c r="G27" s="93">
        <f>'Fixture DAOM'!D47</f>
        <v>0</v>
      </c>
      <c r="H27" s="317" t="str">
        <f>B28</f>
        <v>SIC B</v>
      </c>
      <c r="I27" s="316"/>
      <c r="J27" s="93">
        <f>'Fixture DAOM'!F47</f>
        <v>0</v>
      </c>
    </row>
    <row r="28" spans="1:4" ht="15">
      <c r="A28" s="134">
        <v>3</v>
      </c>
      <c r="B28" s="314" t="str">
        <f>'Ranking 2016 M23 DAOM'!H7</f>
        <v>SIC B</v>
      </c>
      <c r="C28" s="314"/>
      <c r="D28" s="95"/>
    </row>
    <row r="29" ht="13.5" thickBot="1"/>
    <row r="30" spans="2:12" ht="16.5" thickBot="1">
      <c r="B30" s="305" t="s">
        <v>235</v>
      </c>
      <c r="C30" s="306"/>
      <c r="D30" s="306"/>
      <c r="E30" s="306"/>
      <c r="F30" s="306"/>
      <c r="G30" s="306"/>
      <c r="H30" s="306"/>
      <c r="I30" s="306"/>
      <c r="J30" s="306"/>
      <c r="K30" s="306"/>
      <c r="L30" s="307"/>
    </row>
    <row r="31" spans="2:12" ht="15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2:12" ht="12.75">
      <c r="B32" s="98"/>
      <c r="C32" s="308" t="str">
        <f>B33</f>
        <v>Alumni</v>
      </c>
      <c r="D32" s="309"/>
      <c r="E32" s="308" t="str">
        <f>B34</f>
        <v>CASI </v>
      </c>
      <c r="F32" s="309"/>
      <c r="G32" s="308" t="str">
        <f>B35</f>
        <v>SIC B</v>
      </c>
      <c r="H32" s="309"/>
      <c r="I32" s="99" t="s">
        <v>236</v>
      </c>
      <c r="J32" s="99" t="s">
        <v>237</v>
      </c>
      <c r="K32" s="99" t="s">
        <v>238</v>
      </c>
      <c r="L32" s="100" t="s">
        <v>230</v>
      </c>
    </row>
    <row r="33" spans="2:12" ht="15.75">
      <c r="B33" s="101" t="str">
        <f>B26</f>
        <v>Alumni</v>
      </c>
      <c r="C33" s="102"/>
      <c r="D33" s="102"/>
      <c r="E33" s="103">
        <f>IF(G26="","",G26)</f>
        <v>0</v>
      </c>
      <c r="F33" s="103">
        <f>IF(J26="","",J26)</f>
        <v>0</v>
      </c>
      <c r="G33" s="103">
        <f>IF(G27="","",G27)</f>
        <v>0</v>
      </c>
      <c r="H33" s="103">
        <f>IF(J27="","",J27)</f>
        <v>0</v>
      </c>
      <c r="I33" s="103">
        <f>(IF(OR(E33&lt;&gt;"",G33&lt;&gt;""),SUM(E33,G33),0))</f>
        <v>0</v>
      </c>
      <c r="J33" s="103">
        <f>(IF(OR(F33&lt;&gt;"",H33&lt;&gt;""),SUM(F33,H33),0))</f>
        <v>0</v>
      </c>
      <c r="K33" s="103">
        <f>I33-J33</f>
        <v>0</v>
      </c>
      <c r="L33" s="104">
        <f>IF(OR(G27&lt;&gt;"",J27&lt;&gt;""),IF(G27="PP",0,IF(OR(G27="GP",G27&gt;J27),2,IF(G27=J27,1,IF(OR(J27&gt;G27,J27="GP"),0)))),0)+IF(OR(G26&lt;&gt;"",J26&lt;&gt;""),IF(G26="PP",0,IF(OR(G26="GP",G26&gt;J26),2,IF(G26=J26,1,IF(OR(J26&gt;G26,J26="GP"),0)))),0)</f>
        <v>2</v>
      </c>
    </row>
    <row r="34" spans="2:12" ht="15.75">
      <c r="B34" s="106" t="str">
        <f>B27</f>
        <v>CASI </v>
      </c>
      <c r="C34" s="103">
        <f>IF(J26="","",J26)</f>
        <v>0</v>
      </c>
      <c r="D34" s="103">
        <f>IF(G26="","",G26)</f>
        <v>0</v>
      </c>
      <c r="E34" s="102"/>
      <c r="F34" s="102"/>
      <c r="G34" s="103">
        <f>IF(G25="","",G25)</f>
        <v>0</v>
      </c>
      <c r="H34" s="103">
        <f>IF(J25="","",J25)</f>
        <v>0</v>
      </c>
      <c r="I34" s="103">
        <f>(IF(OR(C34&lt;&gt;"",G34&lt;&gt;""),SUM(C34,G34),0))</f>
        <v>0</v>
      </c>
      <c r="J34" s="103">
        <f>(IF(OR(D34&lt;&gt;"",H34&lt;&gt;""),SUM(D34,H34),0))</f>
        <v>0</v>
      </c>
      <c r="K34" s="103">
        <f>I34-J34</f>
        <v>0</v>
      </c>
      <c r="L34" s="105">
        <f>IF(OR(G25&lt;&gt;"",J25&lt;&gt;""),IF(G25="PP",0,IF(OR(G25="GP",G25&gt;J25),2,IF(G25=J25,1,IF(OR(J25&gt;G25,J25="GP"),0)))),0)+IF(OR(J26&lt;&gt;"",G26&lt;&gt;""),IF(J26="PP",0,IF(OR(J26="GP",J26&gt;G26),2,IF(J26=G26,1,IF(OR(G26&gt;J26,G26="GP"),0)))),0)</f>
        <v>2</v>
      </c>
    </row>
    <row r="35" spans="2:12" ht="15.75">
      <c r="B35" s="101" t="str">
        <f>$B$28</f>
        <v>SIC B</v>
      </c>
      <c r="C35" s="103">
        <f>IF(J27="","",J27)</f>
        <v>0</v>
      </c>
      <c r="D35" s="103">
        <f>IF(G27="","",G27)</f>
        <v>0</v>
      </c>
      <c r="E35" s="103">
        <f>IF(J25="","",J25)</f>
        <v>0</v>
      </c>
      <c r="F35" s="103">
        <f>IF(G25="","",G25)</f>
        <v>0</v>
      </c>
      <c r="G35" s="102"/>
      <c r="H35" s="102"/>
      <c r="I35" s="103">
        <f>(IF(OR(C35&lt;&gt;"",E35&lt;&gt;""),SUM(C35,E35),0))</f>
        <v>0</v>
      </c>
      <c r="J35" s="103">
        <f>(IF(OR(D35&lt;&gt;"",F35&lt;&gt;""),SUM(D35,F35),0))</f>
        <v>0</v>
      </c>
      <c r="K35" s="103">
        <f>I35-J35</f>
        <v>0</v>
      </c>
      <c r="L35" s="105">
        <f>IF(OR(J27&lt;&gt;"",G27&lt;&gt;""),IF(J27="PP",0,IF(OR(J27="GP",J27&gt;G27),2,IF(J27=G27,1,IF(OR(G27&gt;J27,G27="GP"),0)))),0)+IF(OR(J25&lt;&gt;"",G25&lt;&gt;""),IF(J25="PP",0,IF(OR(J25="GP",J25&gt;G25),2,IF(J25=G25,1,IF(OR(G25&gt;J25,G25="GP"),0)))),0)</f>
        <v>2</v>
      </c>
    </row>
    <row r="36" ht="13.5" thickBot="1"/>
    <row r="37" spans="5:10" ht="15.75" thickBot="1">
      <c r="E37" s="318" t="s">
        <v>232</v>
      </c>
      <c r="F37" s="319"/>
      <c r="G37" s="87" t="s">
        <v>233</v>
      </c>
      <c r="H37" s="318" t="s">
        <v>232</v>
      </c>
      <c r="I37" s="319"/>
      <c r="J37" s="87" t="s">
        <v>233</v>
      </c>
    </row>
    <row r="38" spans="2:10" ht="18.75" thickBot="1">
      <c r="B38" s="313" t="s">
        <v>240</v>
      </c>
      <c r="C38" s="313"/>
      <c r="E38" s="91" t="str">
        <f>B40</f>
        <v>Atl. del Rosario/Pucara B</v>
      </c>
      <c r="F38" s="92"/>
      <c r="G38" s="93">
        <f>'Fixture DAOM'!D60</f>
        <v>0</v>
      </c>
      <c r="H38" s="94" t="str">
        <f>B41</f>
        <v>San Luis</v>
      </c>
      <c r="I38" s="92"/>
      <c r="J38" s="93">
        <f>'Fixture DAOM'!F60</f>
        <v>0</v>
      </c>
    </row>
    <row r="39" spans="1:10" ht="15.75" thickBot="1">
      <c r="A39" s="134">
        <v>1</v>
      </c>
      <c r="B39" s="314" t="str">
        <f>'Ranking 2016 M23 DAOM'!I5</f>
        <v>CUBA</v>
      </c>
      <c r="C39" s="314"/>
      <c r="D39" s="95"/>
      <c r="E39" s="91" t="str">
        <f>B39</f>
        <v>CUBA</v>
      </c>
      <c r="F39" s="92"/>
      <c r="G39" s="93">
        <f>'Fixture DAOM'!D64</f>
        <v>0</v>
      </c>
      <c r="H39" s="94" t="str">
        <f>B40</f>
        <v>Atl. del Rosario/Pucara B</v>
      </c>
      <c r="I39" s="92"/>
      <c r="J39" s="93">
        <f>'Fixture DAOM'!F64</f>
        <v>0</v>
      </c>
    </row>
    <row r="40" spans="1:10" ht="15.75" thickBot="1">
      <c r="A40" s="134">
        <v>2</v>
      </c>
      <c r="B40" s="314" t="str">
        <f>'Ranking 2016 M23 DAOM'!I6</f>
        <v>Atl. del Rosario/Pucara B</v>
      </c>
      <c r="C40" s="314"/>
      <c r="D40" s="95"/>
      <c r="E40" s="315" t="str">
        <f>B39</f>
        <v>CUBA</v>
      </c>
      <c r="F40" s="316"/>
      <c r="G40" s="93">
        <f>'Fixture DAOM'!D56</f>
        <v>0</v>
      </c>
      <c r="H40" s="317" t="str">
        <f>B41</f>
        <v>San Luis</v>
      </c>
      <c r="I40" s="316"/>
      <c r="J40" s="93">
        <f>'Fixture DAOM'!F56</f>
        <v>0</v>
      </c>
    </row>
    <row r="41" spans="1:4" ht="15">
      <c r="A41" s="134">
        <v>3</v>
      </c>
      <c r="B41" s="314" t="str">
        <f>'Ranking 2016 M23 DAOM'!I7</f>
        <v>San Luis</v>
      </c>
      <c r="C41" s="314"/>
      <c r="D41" s="95"/>
    </row>
    <row r="42" ht="13.5" thickBot="1"/>
    <row r="43" spans="2:12" ht="16.5" thickBot="1">
      <c r="B43" s="305" t="s">
        <v>235</v>
      </c>
      <c r="C43" s="306"/>
      <c r="D43" s="306"/>
      <c r="E43" s="306"/>
      <c r="F43" s="306"/>
      <c r="G43" s="306"/>
      <c r="H43" s="306"/>
      <c r="I43" s="306"/>
      <c r="J43" s="306"/>
      <c r="K43" s="306"/>
      <c r="L43" s="307"/>
    </row>
    <row r="44" spans="2:12" ht="15"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2:12" ht="12.75">
      <c r="B45" s="98"/>
      <c r="C45" s="308" t="str">
        <f>B46</f>
        <v>CUBA</v>
      </c>
      <c r="D45" s="309"/>
      <c r="E45" s="308" t="str">
        <f>B47</f>
        <v>Atl. del Rosario/Pucara B</v>
      </c>
      <c r="F45" s="309"/>
      <c r="G45" s="308" t="str">
        <f>B48</f>
        <v>SIC B</v>
      </c>
      <c r="H45" s="309"/>
      <c r="I45" s="99" t="s">
        <v>236</v>
      </c>
      <c r="J45" s="99" t="s">
        <v>237</v>
      </c>
      <c r="K45" s="99" t="s">
        <v>238</v>
      </c>
      <c r="L45" s="100" t="s">
        <v>230</v>
      </c>
    </row>
    <row r="46" spans="2:12" ht="15.75">
      <c r="B46" s="101" t="str">
        <f>B39</f>
        <v>CUBA</v>
      </c>
      <c r="C46" s="102"/>
      <c r="D46" s="102"/>
      <c r="E46" s="103">
        <f>IF(G39="","",G39)</f>
        <v>0</v>
      </c>
      <c r="F46" s="103">
        <f>IF(J39="","",J39)</f>
        <v>0</v>
      </c>
      <c r="G46" s="103">
        <f>IF(G40="","",G40)</f>
        <v>0</v>
      </c>
      <c r="H46" s="103">
        <f>IF(J40="","",J40)</f>
        <v>0</v>
      </c>
      <c r="I46" s="103">
        <f>(IF(OR(E46&lt;&gt;"",G46&lt;&gt;""),SUM(E46,G46),0))</f>
        <v>0</v>
      </c>
      <c r="J46" s="103">
        <f>(IF(OR(F46&lt;&gt;"",H46&lt;&gt;""),SUM(F46,H46),0))</f>
        <v>0</v>
      </c>
      <c r="K46" s="103">
        <f>I46-J46</f>
        <v>0</v>
      </c>
      <c r="L46" s="104">
        <f>IF(OR(G40&lt;&gt;"",J40&lt;&gt;""),IF(G40="PP",0,IF(OR(G40="GP",G40&gt;J40),2,IF(G40=J40,1,IF(OR(J40&gt;G40,J40="GP"),0)))),0)+IF(OR(G39&lt;&gt;"",J39&lt;&gt;""),IF(G39="PP",0,IF(OR(G39="GP",G39&gt;J39),2,IF(G39=J39,1,IF(OR(J39&gt;G39,J39="GP"),0)))),0)</f>
        <v>2</v>
      </c>
    </row>
    <row r="47" spans="2:12" ht="15.75">
      <c r="B47" s="106" t="str">
        <f>B40</f>
        <v>Atl. del Rosario/Pucara B</v>
      </c>
      <c r="C47" s="103">
        <f>IF(J39="","",J39)</f>
        <v>0</v>
      </c>
      <c r="D47" s="103">
        <f>IF(G39="","",G39)</f>
        <v>0</v>
      </c>
      <c r="E47" s="102"/>
      <c r="F47" s="102"/>
      <c r="G47" s="103">
        <f>IF(G38="","",G38)</f>
        <v>0</v>
      </c>
      <c r="H47" s="103">
        <f>IF(J38="","",J38)</f>
        <v>0</v>
      </c>
      <c r="I47" s="103">
        <f>(IF(OR(C47&lt;&gt;"",G47&lt;&gt;""),SUM(C47,G47),0))</f>
        <v>0</v>
      </c>
      <c r="J47" s="103">
        <f>(IF(OR(D47&lt;&gt;"",H47&lt;&gt;""),SUM(D47,H47),0))</f>
        <v>0</v>
      </c>
      <c r="K47" s="103">
        <f>I47-J47</f>
        <v>0</v>
      </c>
      <c r="L47" s="105">
        <f>IF(OR(G38&lt;&gt;"",J38&lt;&gt;""),IF(G38="PP",0,IF(OR(G38="GP",G38&gt;J38),2,IF(G38=J38,1,IF(OR(J38&gt;G38,J38="GP"),0)))),0)+IF(OR(J39&lt;&gt;"",G39&lt;&gt;""),IF(J39="PP",0,IF(OR(J39="GP",J39&gt;G39),2,IF(J39=G39,1,IF(OR(G39&gt;J39,G39="GP"),0)))),0)</f>
        <v>2</v>
      </c>
    </row>
    <row r="48" spans="2:12" ht="15.75">
      <c r="B48" s="101" t="str">
        <f>$B$28</f>
        <v>SIC B</v>
      </c>
      <c r="C48" s="103">
        <f>IF(J40="","",J40)</f>
        <v>0</v>
      </c>
      <c r="D48" s="103">
        <f>IF(G40="","",G40)</f>
        <v>0</v>
      </c>
      <c r="E48" s="103">
        <f>IF(J38="","",J38)</f>
        <v>0</v>
      </c>
      <c r="F48" s="103">
        <f>IF(G38="","",G38)</f>
        <v>0</v>
      </c>
      <c r="G48" s="102"/>
      <c r="H48" s="102"/>
      <c r="I48" s="103">
        <f>(IF(OR(C48&lt;&gt;"",E48&lt;&gt;""),SUM(C48,E48),0))</f>
        <v>0</v>
      </c>
      <c r="J48" s="103">
        <f>(IF(OR(D48&lt;&gt;"",F48&lt;&gt;""),SUM(D48,F48),0))</f>
        <v>0</v>
      </c>
      <c r="K48" s="103">
        <f>I48-J48</f>
        <v>0</v>
      </c>
      <c r="L48" s="105">
        <f>IF(OR(J40&lt;&gt;"",G40&lt;&gt;""),IF(J40="PP",0,IF(OR(J40="GP",J40&gt;G40),2,IF(J40=G40,1,IF(OR(G40&gt;J40,G40="GP"),0)))),0)+IF(OR(J38&lt;&gt;"",G38&lt;&gt;""),IF(J38="PP",0,IF(OR(J38="GP",J38&gt;G38),2,IF(J38=G38,1,IF(OR(G38&gt;J38,G38="GP"),0)))),0)</f>
        <v>2</v>
      </c>
    </row>
    <row r="49" ht="13.5" thickBot="1"/>
    <row r="50" spans="5:10" ht="15.75" thickBot="1">
      <c r="E50" s="318" t="s">
        <v>232</v>
      </c>
      <c r="F50" s="319"/>
      <c r="G50" s="87" t="s">
        <v>233</v>
      </c>
      <c r="H50" s="318" t="s">
        <v>232</v>
      </c>
      <c r="I50" s="319"/>
      <c r="J50" s="87" t="s">
        <v>233</v>
      </c>
    </row>
    <row r="51" spans="2:10" ht="18.75" thickBot="1">
      <c r="B51" s="313" t="s">
        <v>241</v>
      </c>
      <c r="C51" s="313"/>
      <c r="E51" s="91" t="str">
        <f>B53</f>
        <v>Champagnat</v>
      </c>
      <c r="F51" s="92"/>
      <c r="G51" s="93">
        <f>'Fixture DAOM'!D61</f>
        <v>0</v>
      </c>
      <c r="H51" s="94" t="str">
        <f>B54</f>
        <v>San Martin </v>
      </c>
      <c r="I51" s="92"/>
      <c r="J51" s="93">
        <f>'Fixture DAOM'!F61</f>
        <v>0</v>
      </c>
    </row>
    <row r="52" spans="1:10" ht="15.75" thickBot="1">
      <c r="A52" s="134">
        <v>1</v>
      </c>
      <c r="B52" s="314" t="str">
        <f>'Ranking 2016 M23 DAOM'!G10</f>
        <v>Pucara</v>
      </c>
      <c r="C52" s="314"/>
      <c r="D52" s="95"/>
      <c r="E52" s="91" t="str">
        <f>B52</f>
        <v>Pucara</v>
      </c>
      <c r="F52" s="92"/>
      <c r="G52" s="93">
        <f>'Fixture DAOM'!D65</f>
        <v>0</v>
      </c>
      <c r="H52" s="94" t="str">
        <f>B53</f>
        <v>Champagnat</v>
      </c>
      <c r="I52" s="92"/>
      <c r="J52" s="93">
        <f>'Fixture DAOM'!F65</f>
        <v>0</v>
      </c>
    </row>
    <row r="53" spans="1:10" ht="15.75" thickBot="1">
      <c r="A53" s="134">
        <v>2</v>
      </c>
      <c r="B53" s="314" t="str">
        <f>'Ranking 2016 M23 DAOM'!G11</f>
        <v>Champagnat</v>
      </c>
      <c r="C53" s="314"/>
      <c r="D53" s="95"/>
      <c r="E53" s="315" t="str">
        <f>B52</f>
        <v>Pucara</v>
      </c>
      <c r="F53" s="316"/>
      <c r="G53" s="93">
        <f>'Fixture DAOM'!D57</f>
        <v>0</v>
      </c>
      <c r="H53" s="317" t="str">
        <f>B54</f>
        <v>San Martin </v>
      </c>
      <c r="I53" s="316"/>
      <c r="J53" s="93">
        <f>'Fixture DAOM'!F57</f>
        <v>0</v>
      </c>
    </row>
    <row r="54" spans="1:4" ht="15">
      <c r="A54" s="134">
        <v>3</v>
      </c>
      <c r="B54" s="314" t="str">
        <f>'Ranking 2016 M23 DAOM'!G12</f>
        <v>San Martin </v>
      </c>
      <c r="C54" s="314"/>
      <c r="D54" s="95"/>
    </row>
    <row r="55" ht="13.5" thickBot="1"/>
    <row r="56" spans="2:12" ht="16.5" thickBot="1">
      <c r="B56" s="305" t="s">
        <v>235</v>
      </c>
      <c r="C56" s="306"/>
      <c r="D56" s="306"/>
      <c r="E56" s="306"/>
      <c r="F56" s="306"/>
      <c r="G56" s="306"/>
      <c r="H56" s="306"/>
      <c r="I56" s="306"/>
      <c r="J56" s="306"/>
      <c r="K56" s="306"/>
      <c r="L56" s="307"/>
    </row>
    <row r="57" spans="2:12" ht="15">
      <c r="B57" s="96"/>
      <c r="C57" s="97"/>
      <c r="D57" s="97"/>
      <c r="E57" s="97"/>
      <c r="F57" s="97"/>
      <c r="G57" s="97"/>
      <c r="H57" s="97"/>
      <c r="I57" s="97"/>
      <c r="J57" s="97"/>
      <c r="K57" s="97"/>
      <c r="L57" s="97"/>
    </row>
    <row r="58" spans="2:12" ht="12.75">
      <c r="B58" s="98"/>
      <c r="C58" s="308" t="str">
        <f>B59</f>
        <v>Pucara</v>
      </c>
      <c r="D58" s="309"/>
      <c r="E58" s="308" t="str">
        <f>B60</f>
        <v>Champagnat</v>
      </c>
      <c r="F58" s="309"/>
      <c r="G58" s="308" t="str">
        <f>B61</f>
        <v>SIC B</v>
      </c>
      <c r="H58" s="309"/>
      <c r="I58" s="99" t="s">
        <v>236</v>
      </c>
      <c r="J58" s="99" t="s">
        <v>237</v>
      </c>
      <c r="K58" s="99" t="s">
        <v>238</v>
      </c>
      <c r="L58" s="100" t="s">
        <v>230</v>
      </c>
    </row>
    <row r="59" spans="2:12" ht="15.75">
      <c r="B59" s="101" t="str">
        <f>B52</f>
        <v>Pucara</v>
      </c>
      <c r="C59" s="102"/>
      <c r="D59" s="102"/>
      <c r="E59" s="103">
        <f>IF(G52="","",G52)</f>
        <v>0</v>
      </c>
      <c r="F59" s="103">
        <f>IF(J52="","",J52)</f>
        <v>0</v>
      </c>
      <c r="G59" s="103">
        <f>IF(G53="","",G53)</f>
        <v>0</v>
      </c>
      <c r="H59" s="103">
        <f>IF(J53="","",J53)</f>
        <v>0</v>
      </c>
      <c r="I59" s="103">
        <f>(IF(OR(E59&lt;&gt;"",G59&lt;&gt;""),SUM(E59,G59),0))</f>
        <v>0</v>
      </c>
      <c r="J59" s="103">
        <f>(IF(OR(F59&lt;&gt;"",H59&lt;&gt;""),SUM(F59,H59),0))</f>
        <v>0</v>
      </c>
      <c r="K59" s="103">
        <f>I59-J59</f>
        <v>0</v>
      </c>
      <c r="L59" s="104">
        <f>IF(OR(G53&lt;&gt;"",J53&lt;&gt;""),IF(G53="PP",0,IF(OR(G53="GP",G53&gt;J53),2,IF(G53=J53,1,IF(OR(J53&gt;G53,J53="GP"),0)))),0)+IF(OR(G52&lt;&gt;"",J52&lt;&gt;""),IF(G52="PP",0,IF(OR(G52="GP",G52&gt;J52),2,IF(G52=J52,1,IF(OR(J52&gt;G52,J52="GP"),0)))),0)</f>
        <v>2</v>
      </c>
    </row>
    <row r="60" spans="2:12" ht="15.75">
      <c r="B60" s="106" t="str">
        <f>B53</f>
        <v>Champagnat</v>
      </c>
      <c r="C60" s="103">
        <f>IF(J52="","",J52)</f>
        <v>0</v>
      </c>
      <c r="D60" s="103">
        <f>IF(G52="","",G52)</f>
        <v>0</v>
      </c>
      <c r="E60" s="102"/>
      <c r="F60" s="102"/>
      <c r="G60" s="103">
        <f>IF(G51="","",G51)</f>
        <v>0</v>
      </c>
      <c r="H60" s="103">
        <f>IF(J51="","",J51)</f>
        <v>0</v>
      </c>
      <c r="I60" s="103">
        <f>(IF(OR(C60&lt;&gt;"",G60&lt;&gt;""),SUM(C60,G60),0))</f>
        <v>0</v>
      </c>
      <c r="J60" s="103">
        <f>(IF(OR(D60&lt;&gt;"",H60&lt;&gt;""),SUM(D60,H60),0))</f>
        <v>0</v>
      </c>
      <c r="K60" s="103">
        <f>I60-J60</f>
        <v>0</v>
      </c>
      <c r="L60" s="105">
        <f>IF(OR(G51&lt;&gt;"",J51&lt;&gt;""),IF(G51="PP",0,IF(OR(G51="GP",G51&gt;J51),2,IF(G51=J51,1,IF(OR(J51&gt;G51,J51="GP"),0)))),0)+IF(OR(J52&lt;&gt;"",G52&lt;&gt;""),IF(J52="PP",0,IF(OR(J52="GP",J52&gt;G52),2,IF(J52=G52,1,IF(OR(G52&gt;J52,G52="GP"),0)))),0)</f>
        <v>2</v>
      </c>
    </row>
    <row r="61" spans="2:12" ht="15.75">
      <c r="B61" s="101" t="str">
        <f>$B$28</f>
        <v>SIC B</v>
      </c>
      <c r="C61" s="103">
        <f>IF(J53="","",J53)</f>
        <v>0</v>
      </c>
      <c r="D61" s="103">
        <f>IF(G53="","",G53)</f>
        <v>0</v>
      </c>
      <c r="E61" s="103">
        <f>IF(J51="","",J51)</f>
        <v>0</v>
      </c>
      <c r="F61" s="103">
        <f>IF(G51="","",G51)</f>
        <v>0</v>
      </c>
      <c r="G61" s="102"/>
      <c r="H61" s="102"/>
      <c r="I61" s="103">
        <f>(IF(OR(C61&lt;&gt;"",E61&lt;&gt;""),SUM(C61,E61),0))</f>
        <v>0</v>
      </c>
      <c r="J61" s="103">
        <f>(IF(OR(D61&lt;&gt;"",F61&lt;&gt;""),SUM(D61,F61),0))</f>
        <v>0</v>
      </c>
      <c r="K61" s="103">
        <f>I61-J61</f>
        <v>0</v>
      </c>
      <c r="L61" s="105">
        <f>IF(OR(J53&lt;&gt;"",G53&lt;&gt;""),IF(J53="PP",0,IF(OR(J53="GP",J53&gt;G53),2,IF(J53=G53,1,IF(OR(G53&gt;J53,G53="GP"),0)))),0)+IF(OR(J51&lt;&gt;"",G51&lt;&gt;""),IF(J51="PP",0,IF(OR(J51="GP",J51&gt;G51),2,IF(J51=G51,1,IF(OR(G51&gt;J51,G51="GP"),0)))),0)</f>
        <v>2</v>
      </c>
    </row>
    <row r="62" ht="13.5" thickBot="1"/>
    <row r="63" spans="5:10" ht="15.75" thickBot="1">
      <c r="E63" s="318" t="s">
        <v>232</v>
      </c>
      <c r="F63" s="319"/>
      <c r="G63" s="87" t="s">
        <v>233</v>
      </c>
      <c r="H63" s="318" t="s">
        <v>232</v>
      </c>
      <c r="I63" s="319"/>
      <c r="J63" s="87" t="s">
        <v>233</v>
      </c>
    </row>
    <row r="64" spans="2:10" ht="18.75" thickBot="1">
      <c r="B64" s="313" t="s">
        <v>242</v>
      </c>
      <c r="C64" s="313"/>
      <c r="E64" s="91" t="str">
        <f>B66</f>
        <v>Newman</v>
      </c>
      <c r="F64" s="92"/>
      <c r="G64" s="93">
        <f>'Fixture DAOM'!D62</f>
        <v>0</v>
      </c>
      <c r="H64" s="94" t="str">
        <f>B67</f>
        <v>Old Georgian</v>
      </c>
      <c r="I64" s="92"/>
      <c r="J64" s="93">
        <f>'Fixture DAOM'!F62</f>
        <v>0</v>
      </c>
    </row>
    <row r="65" spans="1:10" ht="15.75" thickBot="1">
      <c r="A65" s="134">
        <v>1</v>
      </c>
      <c r="B65" s="314" t="str">
        <f>'Ranking 2016 M23 DAOM'!H10</f>
        <v>Belgrano Athl.</v>
      </c>
      <c r="C65" s="314"/>
      <c r="D65" s="95"/>
      <c r="E65" s="91" t="str">
        <f>B65</f>
        <v>Belgrano Athl.</v>
      </c>
      <c r="F65" s="92"/>
      <c r="G65" s="93">
        <f>'Fixture DAOM'!D66</f>
        <v>0</v>
      </c>
      <c r="H65" s="94" t="str">
        <f>B66</f>
        <v>Newman</v>
      </c>
      <c r="I65" s="92"/>
      <c r="J65" s="93">
        <f>'Fixture DAOM'!F66</f>
        <v>0</v>
      </c>
    </row>
    <row r="66" spans="1:10" ht="15.75" thickBot="1">
      <c r="A66" s="134">
        <v>2</v>
      </c>
      <c r="B66" s="314" t="str">
        <f>'Ranking 2016 M23 DAOM'!H11</f>
        <v>Newman</v>
      </c>
      <c r="C66" s="314"/>
      <c r="D66" s="95"/>
      <c r="E66" s="315" t="str">
        <f>B65</f>
        <v>Belgrano Athl.</v>
      </c>
      <c r="F66" s="316"/>
      <c r="G66" s="93">
        <f>'Fixture DAOM'!D58</f>
        <v>0</v>
      </c>
      <c r="H66" s="317" t="str">
        <f>B67</f>
        <v>Old Georgian</v>
      </c>
      <c r="I66" s="316"/>
      <c r="J66" s="93">
        <f>'Fixture DAOM'!F58</f>
        <v>0</v>
      </c>
    </row>
    <row r="67" spans="1:4" ht="15">
      <c r="A67" s="134">
        <v>3</v>
      </c>
      <c r="B67" s="314" t="str">
        <f>'Ranking 2016 M23 DAOM'!H12</f>
        <v>Old Georgian</v>
      </c>
      <c r="C67" s="314"/>
      <c r="D67" s="95"/>
    </row>
    <row r="68" ht="13.5" thickBot="1"/>
    <row r="69" spans="2:12" ht="16.5" thickBot="1">
      <c r="B69" s="305" t="s">
        <v>235</v>
      </c>
      <c r="C69" s="306"/>
      <c r="D69" s="306"/>
      <c r="E69" s="306"/>
      <c r="F69" s="306"/>
      <c r="G69" s="306"/>
      <c r="H69" s="306"/>
      <c r="I69" s="306"/>
      <c r="J69" s="306"/>
      <c r="K69" s="306"/>
      <c r="L69" s="307"/>
    </row>
    <row r="70" spans="2:12" ht="15">
      <c r="B70" s="96"/>
      <c r="C70" s="97"/>
      <c r="D70" s="97"/>
      <c r="E70" s="97"/>
      <c r="F70" s="97"/>
      <c r="G70" s="97"/>
      <c r="H70" s="97"/>
      <c r="I70" s="97"/>
      <c r="J70" s="97"/>
      <c r="K70" s="97"/>
      <c r="L70" s="97"/>
    </row>
    <row r="71" spans="2:12" ht="12.75">
      <c r="B71" s="98"/>
      <c r="C71" s="308" t="str">
        <f>B72</f>
        <v>Belgrano Athl.</v>
      </c>
      <c r="D71" s="309"/>
      <c r="E71" s="308" t="str">
        <f>B73</f>
        <v>Newman</v>
      </c>
      <c r="F71" s="309"/>
      <c r="G71" s="308" t="str">
        <f>B74</f>
        <v>SIC B</v>
      </c>
      <c r="H71" s="309"/>
      <c r="I71" s="99" t="s">
        <v>236</v>
      </c>
      <c r="J71" s="99" t="s">
        <v>237</v>
      </c>
      <c r="K71" s="99" t="s">
        <v>238</v>
      </c>
      <c r="L71" s="100" t="s">
        <v>230</v>
      </c>
    </row>
    <row r="72" spans="2:12" ht="15.75">
      <c r="B72" s="101" t="str">
        <f>B65</f>
        <v>Belgrano Athl.</v>
      </c>
      <c r="C72" s="102"/>
      <c r="D72" s="102"/>
      <c r="E72" s="103">
        <f>IF(G65="","",G65)</f>
        <v>0</v>
      </c>
      <c r="F72" s="103">
        <f>IF(J65="","",J65)</f>
        <v>0</v>
      </c>
      <c r="G72" s="103">
        <f>IF(G66="","",G66)</f>
        <v>0</v>
      </c>
      <c r="H72" s="103">
        <f>IF(J66="","",J66)</f>
        <v>0</v>
      </c>
      <c r="I72" s="103">
        <f>(IF(OR(E72&lt;&gt;"",G72&lt;&gt;""),SUM(E72,G72),0))</f>
        <v>0</v>
      </c>
      <c r="J72" s="103">
        <f>(IF(OR(F72&lt;&gt;"",H72&lt;&gt;""),SUM(F72,H72),0))</f>
        <v>0</v>
      </c>
      <c r="K72" s="103">
        <f>I72-J72</f>
        <v>0</v>
      </c>
      <c r="L72" s="104">
        <f>IF(OR(G66&lt;&gt;"",J66&lt;&gt;""),IF(G66="PP",0,IF(OR(G66="GP",G66&gt;J66),2,IF(G66=J66,1,IF(OR(J66&gt;G66,J66="GP"),0)))),0)+IF(OR(G65&lt;&gt;"",J65&lt;&gt;""),IF(G65="PP",0,IF(OR(G65="GP",G65&gt;J65),2,IF(G65=J65,1,IF(OR(J65&gt;G65,J65="GP"),0)))),0)</f>
        <v>2</v>
      </c>
    </row>
    <row r="73" spans="2:12" ht="15.75">
      <c r="B73" s="106" t="str">
        <f>B66</f>
        <v>Newman</v>
      </c>
      <c r="C73" s="103">
        <f>IF(J65="","",J65)</f>
        <v>0</v>
      </c>
      <c r="D73" s="103">
        <f>IF(G65="","",G65)</f>
        <v>0</v>
      </c>
      <c r="E73" s="102"/>
      <c r="F73" s="102"/>
      <c r="G73" s="103">
        <f>IF(G64="","",G64)</f>
        <v>0</v>
      </c>
      <c r="H73" s="103">
        <f>IF(J64="","",J64)</f>
        <v>0</v>
      </c>
      <c r="I73" s="103">
        <f>(IF(OR(C73&lt;&gt;"",G73&lt;&gt;""),SUM(C73,G73),0))</f>
        <v>0</v>
      </c>
      <c r="J73" s="103">
        <f>(IF(OR(D73&lt;&gt;"",H73&lt;&gt;""),SUM(D73,H73),0))</f>
        <v>0</v>
      </c>
      <c r="K73" s="103">
        <f>I73-J73</f>
        <v>0</v>
      </c>
      <c r="L73" s="105">
        <f>IF(OR(G64&lt;&gt;"",J64&lt;&gt;""),IF(G64="PP",0,IF(OR(G64="GP",G64&gt;J64),2,IF(G64=J64,1,IF(OR(J64&gt;G64,J64="GP"),0)))),0)+IF(OR(J65&lt;&gt;"",G65&lt;&gt;""),IF(J65="PP",0,IF(OR(J65="GP",J65&gt;G65),2,IF(J65=G65,1,IF(OR(G65&gt;J65,G65="GP"),0)))),0)</f>
        <v>2</v>
      </c>
    </row>
    <row r="74" spans="2:12" ht="15.75">
      <c r="B74" s="101" t="str">
        <f>$B$28</f>
        <v>SIC B</v>
      </c>
      <c r="C74" s="103">
        <f>IF(J66="","",J66)</f>
        <v>0</v>
      </c>
      <c r="D74" s="103">
        <f>IF(G66="","",G66)</f>
        <v>0</v>
      </c>
      <c r="E74" s="103">
        <f>IF(J64="","",J64)</f>
        <v>0</v>
      </c>
      <c r="F74" s="103">
        <f>IF(G64="","",G64)</f>
        <v>0</v>
      </c>
      <c r="G74" s="102"/>
      <c r="H74" s="102"/>
      <c r="I74" s="103">
        <f>(IF(OR(C74&lt;&gt;"",E74&lt;&gt;""),SUM(C74,E74),0))</f>
        <v>0</v>
      </c>
      <c r="J74" s="103">
        <f>(IF(OR(D74&lt;&gt;"",F74&lt;&gt;""),SUM(D74,F74),0))</f>
        <v>0</v>
      </c>
      <c r="K74" s="103">
        <f>I74-J74</f>
        <v>0</v>
      </c>
      <c r="L74" s="105">
        <f>IF(OR(J66&lt;&gt;"",G66&lt;&gt;""),IF(J66="PP",0,IF(OR(J66="GP",J66&gt;G66),2,IF(J66=G66,1,IF(OR(G66&gt;J66,G66="GP"),0)))),0)+IF(OR(J64&lt;&gt;"",G64&lt;&gt;""),IF(J64="PP",0,IF(OR(J64="GP",J64&gt;G64),2,IF(J64=G64,1,IF(OR(G64&gt;J64,G64="GP"),0)))),0)</f>
        <v>2</v>
      </c>
    </row>
    <row r="75" ht="13.5" thickBot="1"/>
    <row r="76" spans="5:10" ht="15.75" thickBot="1">
      <c r="E76" s="318" t="s">
        <v>232</v>
      </c>
      <c r="F76" s="319"/>
      <c r="G76" s="87" t="s">
        <v>233</v>
      </c>
      <c r="H76" s="318" t="s">
        <v>232</v>
      </c>
      <c r="I76" s="319"/>
      <c r="J76" s="87" t="s">
        <v>233</v>
      </c>
    </row>
    <row r="77" spans="2:10" ht="18.75" thickBot="1">
      <c r="B77" s="313" t="s">
        <v>243</v>
      </c>
      <c r="C77" s="313"/>
      <c r="E77" s="91" t="str">
        <f>B79</f>
        <v>La Plata</v>
      </c>
      <c r="F77" s="92"/>
      <c r="G77" s="93">
        <f>'Fixture DAOM'!D63</f>
        <v>0</v>
      </c>
      <c r="H77" s="94" t="str">
        <f>B80</f>
        <v>Los Tilos</v>
      </c>
      <c r="I77" s="92"/>
      <c r="J77" s="93">
        <f>'Fixture DAOM'!F63</f>
        <v>0</v>
      </c>
    </row>
    <row r="78" spans="1:10" ht="15.75" thickBot="1">
      <c r="A78" s="134">
        <v>1</v>
      </c>
      <c r="B78" s="314" t="str">
        <f>'Ranking 2016 M23 DAOM'!I10</f>
        <v>Hindu</v>
      </c>
      <c r="C78" s="314"/>
      <c r="D78" s="95"/>
      <c r="E78" s="91" t="str">
        <f>B78</f>
        <v>Hindu</v>
      </c>
      <c r="F78" s="92"/>
      <c r="G78" s="93">
        <f>'Fixture DAOM'!D67</f>
        <v>0</v>
      </c>
      <c r="H78" s="94" t="str">
        <f>B79</f>
        <v>La Plata</v>
      </c>
      <c r="I78" s="92"/>
      <c r="J78" s="93">
        <f>'Fixture DAOM'!F67</f>
        <v>0</v>
      </c>
    </row>
    <row r="79" spans="1:10" ht="15.75" thickBot="1">
      <c r="A79" s="134">
        <v>2</v>
      </c>
      <c r="B79" s="314" t="str">
        <f>'Ranking 2016 M23 DAOM'!I11</f>
        <v>La Plata</v>
      </c>
      <c r="C79" s="314"/>
      <c r="D79" s="95"/>
      <c r="E79" s="315" t="str">
        <f>B78</f>
        <v>Hindu</v>
      </c>
      <c r="F79" s="316"/>
      <c r="G79" s="93">
        <f>'Fixture DAOM'!D59</f>
        <v>0</v>
      </c>
      <c r="H79" s="317" t="str">
        <f>B80</f>
        <v>Los Tilos</v>
      </c>
      <c r="I79" s="316"/>
      <c r="J79" s="93">
        <f>'Fixture DAOM'!F59</f>
        <v>0</v>
      </c>
    </row>
    <row r="80" spans="1:4" ht="15">
      <c r="A80" s="134">
        <v>3</v>
      </c>
      <c r="B80" s="314" t="str">
        <f>'Ranking 2016 M23 DAOM'!I12</f>
        <v>Los Tilos</v>
      </c>
      <c r="C80" s="314"/>
      <c r="D80" s="95"/>
    </row>
    <row r="81" ht="13.5" thickBot="1"/>
    <row r="82" spans="2:12" ht="16.5" thickBot="1">
      <c r="B82" s="305" t="s">
        <v>235</v>
      </c>
      <c r="C82" s="306"/>
      <c r="D82" s="306"/>
      <c r="E82" s="306"/>
      <c r="F82" s="306"/>
      <c r="G82" s="306"/>
      <c r="H82" s="306"/>
      <c r="I82" s="306"/>
      <c r="J82" s="306"/>
      <c r="K82" s="306"/>
      <c r="L82" s="307"/>
    </row>
    <row r="83" spans="2:12" ht="15">
      <c r="B83" s="96"/>
      <c r="C83" s="97"/>
      <c r="D83" s="97"/>
      <c r="E83" s="97"/>
      <c r="F83" s="97"/>
      <c r="G83" s="97"/>
      <c r="H83" s="97"/>
      <c r="I83" s="97"/>
      <c r="J83" s="97"/>
      <c r="K83" s="97"/>
      <c r="L83" s="97"/>
    </row>
    <row r="84" spans="2:12" ht="12.75">
      <c r="B84" s="98"/>
      <c r="C84" s="308" t="str">
        <f>B85</f>
        <v>Hindu</v>
      </c>
      <c r="D84" s="309"/>
      <c r="E84" s="308" t="str">
        <f>B86</f>
        <v>La Plata</v>
      </c>
      <c r="F84" s="309"/>
      <c r="G84" s="308" t="str">
        <f>B87</f>
        <v>SIC B</v>
      </c>
      <c r="H84" s="309"/>
      <c r="I84" s="99" t="s">
        <v>236</v>
      </c>
      <c r="J84" s="99" t="s">
        <v>237</v>
      </c>
      <c r="K84" s="99" t="s">
        <v>238</v>
      </c>
      <c r="L84" s="100" t="s">
        <v>230</v>
      </c>
    </row>
    <row r="85" spans="2:12" ht="15.75">
      <c r="B85" s="101" t="str">
        <f>B78</f>
        <v>Hindu</v>
      </c>
      <c r="C85" s="102"/>
      <c r="D85" s="102"/>
      <c r="E85" s="103">
        <f>IF(G78="","",G78)</f>
        <v>0</v>
      </c>
      <c r="F85" s="103">
        <f>IF(J78="","",J78)</f>
        <v>0</v>
      </c>
      <c r="G85" s="103">
        <f>IF(G79="","",G79)</f>
        <v>0</v>
      </c>
      <c r="H85" s="103">
        <f>IF(J79="","",J79)</f>
        <v>0</v>
      </c>
      <c r="I85" s="103">
        <f>(IF(OR(E85&lt;&gt;"",G85&lt;&gt;""),SUM(E85,G85),0))</f>
        <v>0</v>
      </c>
      <c r="J85" s="103">
        <f>(IF(OR(F85&lt;&gt;"",H85&lt;&gt;""),SUM(F85,H85),0))</f>
        <v>0</v>
      </c>
      <c r="K85" s="103">
        <f>I85-J85</f>
        <v>0</v>
      </c>
      <c r="L85" s="104">
        <f>IF(OR(G79&lt;&gt;"",J79&lt;&gt;""),IF(G79="PP",0,IF(OR(G79="GP",G79&gt;J79),2,IF(G79=J79,1,IF(OR(J79&gt;G79,J79="GP"),0)))),0)+IF(OR(G78&lt;&gt;"",J78&lt;&gt;""),IF(G78="PP",0,IF(OR(G78="GP",G78&gt;J78),2,IF(G78=J78,1,IF(OR(J78&gt;G78,J78="GP"),0)))),0)</f>
        <v>2</v>
      </c>
    </row>
    <row r="86" spans="2:12" ht="15.75">
      <c r="B86" s="106" t="str">
        <f>B79</f>
        <v>La Plata</v>
      </c>
      <c r="C86" s="103">
        <f>IF(J78="","",J78)</f>
        <v>0</v>
      </c>
      <c r="D86" s="103">
        <f>IF(G78="","",G78)</f>
        <v>0</v>
      </c>
      <c r="E86" s="102"/>
      <c r="F86" s="102"/>
      <c r="G86" s="103">
        <f>IF(G77="","",G77)</f>
        <v>0</v>
      </c>
      <c r="H86" s="103">
        <f>IF(J77="","",J77)</f>
        <v>0</v>
      </c>
      <c r="I86" s="103">
        <f>(IF(OR(C86&lt;&gt;"",G86&lt;&gt;""),SUM(C86,G86),0))</f>
        <v>0</v>
      </c>
      <c r="J86" s="103">
        <f>(IF(OR(D86&lt;&gt;"",H86&lt;&gt;""),SUM(D86,H86),0))</f>
        <v>0</v>
      </c>
      <c r="K86" s="103">
        <f>I86-J86</f>
        <v>0</v>
      </c>
      <c r="L86" s="105">
        <f>IF(OR(G77&lt;&gt;"",J77&lt;&gt;""),IF(G77="PP",0,IF(OR(G77="GP",G77&gt;J77),2,IF(G77=J77,1,IF(OR(J77&gt;G77,J77="GP"),0)))),0)+IF(OR(J78&lt;&gt;"",G78&lt;&gt;""),IF(J78="PP",0,IF(OR(J78="GP",J78&gt;G78),2,IF(J78=G78,1,IF(OR(G78&gt;J78,G78="GP"),0)))),0)</f>
        <v>2</v>
      </c>
    </row>
    <row r="87" spans="2:12" ht="15.75">
      <c r="B87" s="101" t="str">
        <f>$B$28</f>
        <v>SIC B</v>
      </c>
      <c r="C87" s="103">
        <f>IF(J79="","",J79)</f>
        <v>0</v>
      </c>
      <c r="D87" s="103">
        <f>IF(G79="","",G79)</f>
        <v>0</v>
      </c>
      <c r="E87" s="103">
        <f>IF(J77="","",J77)</f>
        <v>0</v>
      </c>
      <c r="F87" s="103">
        <f>IF(G77="","",G77)</f>
        <v>0</v>
      </c>
      <c r="G87" s="102"/>
      <c r="H87" s="102"/>
      <c r="I87" s="103">
        <f>(IF(OR(C87&lt;&gt;"",E87&lt;&gt;""),SUM(C87,E87),0))</f>
        <v>0</v>
      </c>
      <c r="J87" s="103">
        <f>(IF(OR(D87&lt;&gt;"",F87&lt;&gt;""),SUM(D87,F87),0))</f>
        <v>0</v>
      </c>
      <c r="K87" s="103">
        <f>I87-J87</f>
        <v>0</v>
      </c>
      <c r="L87" s="105">
        <f>IF(OR(J79&lt;&gt;"",G79&lt;&gt;""),IF(J79="PP",0,IF(OR(J79="GP",J79&gt;G79),2,IF(J79=G79,1,IF(OR(G79&gt;J79,G79="GP"),0)))),0)+IF(OR(J77&lt;&gt;"",G77&lt;&gt;""),IF(J77="PP",0,IF(OR(J77="GP",J77&gt;G77),2,IF(J77=G77,1,IF(OR(G77&gt;J77,G77="GP"),0)))),0)</f>
        <v>2</v>
      </c>
    </row>
    <row r="88" ht="13.5" thickBot="1"/>
    <row r="89" spans="2:12" ht="13.5" thickBot="1">
      <c r="B89" s="302" t="s">
        <v>450</v>
      </c>
      <c r="C89" s="303"/>
      <c r="D89" s="303"/>
      <c r="E89" s="303"/>
      <c r="F89" s="303"/>
      <c r="G89" s="303"/>
      <c r="H89" s="303"/>
      <c r="I89" s="303"/>
      <c r="J89" s="303"/>
      <c r="K89" s="303"/>
      <c r="L89" s="304"/>
    </row>
  </sheetData>
  <sheetProtection/>
  <mergeCells count="78">
    <mergeCell ref="B7:L7"/>
    <mergeCell ref="N8:Q8"/>
    <mergeCell ref="E11:F11"/>
    <mergeCell ref="H11:I11"/>
    <mergeCell ref="B12:C12"/>
    <mergeCell ref="B13:C13"/>
    <mergeCell ref="E13:F13"/>
    <mergeCell ref="H13:I13"/>
    <mergeCell ref="B14:C14"/>
    <mergeCell ref="E14:F14"/>
    <mergeCell ref="H14:I14"/>
    <mergeCell ref="B15:C15"/>
    <mergeCell ref="B17:L17"/>
    <mergeCell ref="C19:D19"/>
    <mergeCell ref="E19:F19"/>
    <mergeCell ref="G19:H19"/>
    <mergeCell ref="E24:F24"/>
    <mergeCell ref="H24:I24"/>
    <mergeCell ref="B25:C25"/>
    <mergeCell ref="N18:Q18"/>
    <mergeCell ref="B26:C26"/>
    <mergeCell ref="B27:C27"/>
    <mergeCell ref="E27:F27"/>
    <mergeCell ref="H27:I27"/>
    <mergeCell ref="B28:C28"/>
    <mergeCell ref="B30:L30"/>
    <mergeCell ref="C32:D32"/>
    <mergeCell ref="E32:F32"/>
    <mergeCell ref="G32:H32"/>
    <mergeCell ref="E37:F37"/>
    <mergeCell ref="H37:I37"/>
    <mergeCell ref="B38:C38"/>
    <mergeCell ref="B39:C39"/>
    <mergeCell ref="B40:C40"/>
    <mergeCell ref="E40:F40"/>
    <mergeCell ref="H40:I40"/>
    <mergeCell ref="B41:C41"/>
    <mergeCell ref="B43:L43"/>
    <mergeCell ref="C45:D45"/>
    <mergeCell ref="E45:F45"/>
    <mergeCell ref="G45:H45"/>
    <mergeCell ref="E50:F50"/>
    <mergeCell ref="H50:I50"/>
    <mergeCell ref="B51:C51"/>
    <mergeCell ref="B52:C52"/>
    <mergeCell ref="B53:C53"/>
    <mergeCell ref="E53:F53"/>
    <mergeCell ref="H53:I53"/>
    <mergeCell ref="B54:C54"/>
    <mergeCell ref="B56:L56"/>
    <mergeCell ref="C58:D58"/>
    <mergeCell ref="E58:F58"/>
    <mergeCell ref="G58:H58"/>
    <mergeCell ref="E63:F63"/>
    <mergeCell ref="H63:I63"/>
    <mergeCell ref="B64:C64"/>
    <mergeCell ref="B65:C65"/>
    <mergeCell ref="B66:C66"/>
    <mergeCell ref="E66:F66"/>
    <mergeCell ref="H66:I66"/>
    <mergeCell ref="B67:C67"/>
    <mergeCell ref="B80:C80"/>
    <mergeCell ref="B69:L69"/>
    <mergeCell ref="C71:D71"/>
    <mergeCell ref="E71:F71"/>
    <mergeCell ref="G71:H71"/>
    <mergeCell ref="E76:F76"/>
    <mergeCell ref="H76:I76"/>
    <mergeCell ref="B89:L89"/>
    <mergeCell ref="B82:L82"/>
    <mergeCell ref="C84:D84"/>
    <mergeCell ref="E84:F84"/>
    <mergeCell ref="G84:H84"/>
    <mergeCell ref="B77:C77"/>
    <mergeCell ref="B78:C78"/>
    <mergeCell ref="B79:C79"/>
    <mergeCell ref="E79:F79"/>
    <mergeCell ref="H79:I79"/>
  </mergeCells>
  <conditionalFormatting sqref="J25:J27 G25:G27 J12:J14 G12:G14">
    <cfRule type="cellIs" priority="12" dxfId="0" operator="between" stopIfTrue="1">
      <formula>0</formula>
      <formula>1000</formula>
    </cfRule>
  </conditionalFormatting>
  <conditionalFormatting sqref="J38:J40 G38:G40">
    <cfRule type="cellIs" priority="10" dxfId="0" operator="between" stopIfTrue="1">
      <formula>0</formula>
      <formula>1000</formula>
    </cfRule>
  </conditionalFormatting>
  <conditionalFormatting sqref="J51:J53 G51:G53">
    <cfRule type="cellIs" priority="9" dxfId="0" operator="between" stopIfTrue="1">
      <formula>0</formula>
      <formula>1000</formula>
    </cfRule>
  </conditionalFormatting>
  <conditionalFormatting sqref="J64:J66 G64:G66">
    <cfRule type="cellIs" priority="8" dxfId="0" operator="between" stopIfTrue="1">
      <formula>0</formula>
      <formula>1000</formula>
    </cfRule>
  </conditionalFormatting>
  <conditionalFormatting sqref="J77:J79 G77:G79">
    <cfRule type="cellIs" priority="7" dxfId="0" operator="between" stopIfTrue="1">
      <formula>0</formula>
      <formula>1000</formula>
    </cfRule>
  </conditionalFormatting>
  <printOptions/>
  <pageMargins left="0.47" right="0.25" top="0.16" bottom="1.23" header="0" footer="0"/>
  <pageSetup fitToHeight="2" horizontalDpi="600" verticalDpi="600" orientation="portrait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7:K53"/>
  <sheetViews>
    <sheetView showGridLines="0" zoomScale="95" zoomScaleNormal="95" zoomScalePageLayoutView="0" workbookViewId="0" topLeftCell="A1">
      <selection activeCell="D19" sqref="D19"/>
    </sheetView>
  </sheetViews>
  <sheetFormatPr defaultColWidth="11.421875" defaultRowHeight="12.75"/>
  <cols>
    <col min="1" max="1" width="7.7109375" style="1" customWidth="1"/>
    <col min="2" max="2" width="30.00390625" style="0" bestFit="1" customWidth="1"/>
    <col min="3" max="3" width="4.7109375" style="0" customWidth="1"/>
    <col min="4" max="4" width="26.140625" style="0" customWidth="1"/>
    <col min="5" max="5" width="6.140625" style="0" bestFit="1" customWidth="1"/>
    <col min="6" max="6" width="30.8515625" style="0" bestFit="1" customWidth="1"/>
    <col min="7" max="7" width="6.140625" style="0" bestFit="1" customWidth="1"/>
    <col min="8" max="8" width="9.140625" style="0" bestFit="1" customWidth="1"/>
    <col min="9" max="9" width="33.57421875" style="0" bestFit="1" customWidth="1"/>
    <col min="11" max="11" width="28.57421875" style="0" customWidth="1"/>
  </cols>
  <sheetData>
    <row r="6" ht="13.5" thickBot="1"/>
    <row r="7" spans="1:2" ht="21" thickBot="1">
      <c r="A7" s="36" t="s">
        <v>100</v>
      </c>
      <c r="B7" s="227" t="s">
        <v>1</v>
      </c>
    </row>
    <row r="8" spans="2:9" ht="15" customHeight="1" thickBot="1">
      <c r="B8" s="212"/>
      <c r="F8" s="228" t="s">
        <v>66</v>
      </c>
      <c r="I8" s="228" t="s">
        <v>67</v>
      </c>
    </row>
    <row r="9" spans="1:9" ht="15.75" customHeight="1">
      <c r="A9" s="200" t="s">
        <v>2</v>
      </c>
      <c r="B9" s="223">
        <v>1</v>
      </c>
      <c r="E9" s="137"/>
      <c r="F9" s="35">
        <f>B9</f>
        <v>1</v>
      </c>
      <c r="I9" s="35">
        <f>B10</f>
        <v>2</v>
      </c>
    </row>
    <row r="10" spans="1:9" ht="15.75" customHeight="1">
      <c r="A10" s="40" t="s">
        <v>4</v>
      </c>
      <c r="B10" s="224">
        <v>2</v>
      </c>
      <c r="E10" s="137"/>
      <c r="F10" s="35">
        <f>B12</f>
        <v>4</v>
      </c>
      <c r="I10" s="35">
        <f>B11</f>
        <v>3</v>
      </c>
    </row>
    <row r="11" spans="1:9" ht="15.75" customHeight="1">
      <c r="A11" s="40" t="s">
        <v>5</v>
      </c>
      <c r="B11" s="224">
        <v>3</v>
      </c>
      <c r="E11" s="137"/>
      <c r="F11" s="35">
        <f>B13</f>
        <v>5</v>
      </c>
      <c r="I11" s="35">
        <f>B14</f>
        <v>6</v>
      </c>
    </row>
    <row r="12" spans="1:5" ht="16.5" customHeight="1">
      <c r="A12" s="40" t="s">
        <v>6</v>
      </c>
      <c r="B12" s="224">
        <v>4</v>
      </c>
      <c r="E12" s="137"/>
    </row>
    <row r="13" spans="1:5" ht="17.25" customHeight="1">
      <c r="A13" s="40" t="s">
        <v>7</v>
      </c>
      <c r="B13" s="224">
        <v>5</v>
      </c>
      <c r="E13" s="137"/>
    </row>
    <row r="14" spans="1:5" ht="16.5" customHeight="1">
      <c r="A14" s="40" t="s">
        <v>8</v>
      </c>
      <c r="B14" s="224">
        <v>6</v>
      </c>
      <c r="E14" s="137"/>
    </row>
    <row r="15" ht="13.5" customHeight="1" thickBot="1">
      <c r="E15" s="137"/>
    </row>
    <row r="16" spans="1:11" ht="13.5" customHeight="1" thickBot="1">
      <c r="A16" s="215" t="s">
        <v>449</v>
      </c>
      <c r="C16" s="30" t="s">
        <v>89</v>
      </c>
      <c r="D16" s="30" t="s">
        <v>232</v>
      </c>
      <c r="E16" s="218" t="s">
        <v>437</v>
      </c>
      <c r="F16" s="30" t="s">
        <v>232</v>
      </c>
      <c r="G16" s="218" t="s">
        <v>437</v>
      </c>
      <c r="H16" s="30" t="s">
        <v>303</v>
      </c>
      <c r="I16" s="30" t="s">
        <v>307</v>
      </c>
      <c r="J16" s="30" t="s">
        <v>305</v>
      </c>
      <c r="K16" s="30" t="s">
        <v>438</v>
      </c>
    </row>
    <row r="17" spans="3:11" ht="15" customHeight="1">
      <c r="C17" s="221">
        <v>1</v>
      </c>
      <c r="D17" s="225">
        <f>F9</f>
        <v>1</v>
      </c>
      <c r="E17" s="219"/>
      <c r="F17" s="222">
        <f>F11</f>
        <v>5</v>
      </c>
      <c r="G17" s="219"/>
      <c r="H17" s="226">
        <v>1</v>
      </c>
      <c r="I17" s="229">
        <v>42679</v>
      </c>
      <c r="J17" s="220" t="s">
        <v>448</v>
      </c>
      <c r="K17" s="222"/>
    </row>
    <row r="18" spans="1:11" ht="15" customHeight="1">
      <c r="A18" s="216"/>
      <c r="C18" s="221">
        <v>2</v>
      </c>
      <c r="D18" s="225">
        <f>I9</f>
        <v>2</v>
      </c>
      <c r="E18" s="219"/>
      <c r="F18" s="222">
        <f>I11</f>
        <v>6</v>
      </c>
      <c r="G18" s="219"/>
      <c r="H18" s="226">
        <v>2</v>
      </c>
      <c r="I18" s="229">
        <v>42679</v>
      </c>
      <c r="J18" s="220" t="s">
        <v>448</v>
      </c>
      <c r="K18" s="222"/>
    </row>
    <row r="19" spans="1:11" ht="15" customHeight="1">
      <c r="A19" s="217"/>
      <c r="C19" s="221">
        <v>3</v>
      </c>
      <c r="D19" s="225">
        <f>F10</f>
        <v>4</v>
      </c>
      <c r="E19" s="219"/>
      <c r="F19" s="222">
        <f>F11</f>
        <v>5</v>
      </c>
      <c r="G19" s="219"/>
      <c r="H19" s="226">
        <v>1</v>
      </c>
      <c r="I19" s="229">
        <v>42679</v>
      </c>
      <c r="J19" s="220" t="s">
        <v>448</v>
      </c>
      <c r="K19" s="222"/>
    </row>
    <row r="20" spans="1:11" ht="15" customHeight="1">
      <c r="A20" s="216"/>
      <c r="C20" s="221">
        <v>4</v>
      </c>
      <c r="D20" s="225">
        <f>I10</f>
        <v>3</v>
      </c>
      <c r="E20" s="219"/>
      <c r="F20" s="222">
        <f>I11</f>
        <v>6</v>
      </c>
      <c r="G20" s="219"/>
      <c r="H20" s="226">
        <v>2</v>
      </c>
      <c r="I20" s="229">
        <v>42679</v>
      </c>
      <c r="J20" s="220" t="s">
        <v>448</v>
      </c>
      <c r="K20" s="222"/>
    </row>
    <row r="21" spans="3:11" ht="15" customHeight="1">
      <c r="C21" s="221">
        <v>5</v>
      </c>
      <c r="D21" s="225">
        <f>F9</f>
        <v>1</v>
      </c>
      <c r="E21" s="219"/>
      <c r="F21" s="222">
        <f>F10</f>
        <v>4</v>
      </c>
      <c r="G21" s="219"/>
      <c r="H21" s="226">
        <v>1</v>
      </c>
      <c r="I21" s="229">
        <v>42679</v>
      </c>
      <c r="J21" s="220" t="s">
        <v>448</v>
      </c>
      <c r="K21" s="222"/>
    </row>
    <row r="22" spans="3:11" ht="15" customHeight="1">
      <c r="C22" s="221">
        <v>6</v>
      </c>
      <c r="D22" s="225">
        <f>I9</f>
        <v>2</v>
      </c>
      <c r="E22" s="219"/>
      <c r="F22" s="222">
        <f>I10</f>
        <v>3</v>
      </c>
      <c r="G22" s="219"/>
      <c r="H22" s="226">
        <v>2</v>
      </c>
      <c r="I22" s="229">
        <v>42679</v>
      </c>
      <c r="J22" s="220" t="s">
        <v>448</v>
      </c>
      <c r="K22" s="222"/>
    </row>
    <row r="23" spans="3:11" ht="15" customHeight="1">
      <c r="C23" s="221">
        <v>7</v>
      </c>
      <c r="D23" s="225" t="s">
        <v>439</v>
      </c>
      <c r="E23" s="219"/>
      <c r="F23" s="222" t="s">
        <v>440</v>
      </c>
      <c r="G23" s="219"/>
      <c r="H23" s="226" t="s">
        <v>445</v>
      </c>
      <c r="I23" s="229">
        <v>42679</v>
      </c>
      <c r="J23" s="220" t="s">
        <v>448</v>
      </c>
      <c r="K23" s="222"/>
    </row>
    <row r="24" spans="3:11" ht="15" customHeight="1">
      <c r="C24" s="221">
        <v>8</v>
      </c>
      <c r="D24" s="225" t="s">
        <v>441</v>
      </c>
      <c r="E24" s="219"/>
      <c r="F24" s="222" t="s">
        <v>442</v>
      </c>
      <c r="G24" s="219"/>
      <c r="H24" s="226" t="s">
        <v>446</v>
      </c>
      <c r="I24" s="229">
        <v>42679</v>
      </c>
      <c r="J24" s="220" t="s">
        <v>448</v>
      </c>
      <c r="K24" s="222"/>
    </row>
    <row r="25" spans="3:11" ht="15" customHeight="1">
      <c r="C25" s="221">
        <v>9</v>
      </c>
      <c r="D25" s="225" t="s">
        <v>443</v>
      </c>
      <c r="E25" s="219"/>
      <c r="F25" s="222" t="s">
        <v>444</v>
      </c>
      <c r="G25" s="219"/>
      <c r="H25" s="226" t="s">
        <v>447</v>
      </c>
      <c r="I25" s="229">
        <v>42679</v>
      </c>
      <c r="J25" s="220" t="s">
        <v>448</v>
      </c>
      <c r="K25" s="222"/>
    </row>
    <row r="26" ht="15" customHeight="1">
      <c r="B26" s="6"/>
    </row>
    <row r="27" ht="15" customHeight="1">
      <c r="B27" s="6"/>
    </row>
    <row r="28" ht="15" customHeight="1">
      <c r="B28" s="6"/>
    </row>
    <row r="29" ht="15" customHeight="1">
      <c r="B29" s="6"/>
    </row>
    <row r="30" ht="15" customHeight="1">
      <c r="B30" s="6"/>
    </row>
    <row r="31" ht="15" customHeight="1">
      <c r="B31" s="6"/>
    </row>
    <row r="32" ht="13.5" customHeight="1">
      <c r="B32" s="6"/>
    </row>
    <row r="33" ht="13.5" customHeight="1">
      <c r="B33" s="6"/>
    </row>
    <row r="34" ht="13.5" customHeight="1">
      <c r="B34" s="6"/>
    </row>
    <row r="35" ht="14.25" customHeight="1">
      <c r="B35" s="6"/>
    </row>
    <row r="36" ht="13.5" customHeight="1">
      <c r="B36" s="6"/>
    </row>
    <row r="37" ht="13.5" customHeight="1">
      <c r="B37" s="6"/>
    </row>
    <row r="38" ht="13.5" customHeight="1">
      <c r="B38" s="6"/>
    </row>
    <row r="39" ht="13.5" customHeight="1">
      <c r="B39" s="6"/>
    </row>
    <row r="40" ht="13.5" customHeight="1">
      <c r="B40" s="6"/>
    </row>
    <row r="41" ht="12.75">
      <c r="B41" s="6"/>
    </row>
    <row r="42" ht="12.75">
      <c r="B42" s="6"/>
    </row>
    <row r="43" ht="12.75">
      <c r="B43" s="6"/>
    </row>
    <row r="44" ht="12.75">
      <c r="B44" s="6"/>
    </row>
    <row r="45" ht="12.75">
      <c r="B45" s="6"/>
    </row>
    <row r="46" ht="12.75">
      <c r="B46" s="6"/>
    </row>
    <row r="47" ht="12.75">
      <c r="B47" s="6"/>
    </row>
    <row r="48" ht="12.75">
      <c r="B48" s="6"/>
    </row>
    <row r="49" ht="12.75">
      <c r="B49" s="6"/>
    </row>
    <row r="50" spans="1:9" s="2" customFormat="1" ht="12.75">
      <c r="A50" s="1"/>
      <c r="B50" s="6"/>
      <c r="C50"/>
      <c r="D50"/>
      <c r="E50"/>
      <c r="F50"/>
      <c r="G50"/>
      <c r="H50"/>
      <c r="I50"/>
    </row>
    <row r="51" spans="1:9" s="2" customFormat="1" ht="12.75">
      <c r="A51" s="1"/>
      <c r="B51" s="6"/>
      <c r="C51"/>
      <c r="D51"/>
      <c r="E51"/>
      <c r="F51"/>
      <c r="G51"/>
      <c r="H51"/>
      <c r="I51"/>
    </row>
    <row r="52" spans="1:9" s="2" customFormat="1" ht="15" customHeight="1">
      <c r="A52" s="1"/>
      <c r="B52" s="6"/>
      <c r="C52"/>
      <c r="D52"/>
      <c r="E52"/>
      <c r="F52"/>
      <c r="G52"/>
      <c r="H52"/>
      <c r="I52"/>
    </row>
    <row r="53" spans="1:9" s="2" customFormat="1" ht="12.75">
      <c r="A53" s="1"/>
      <c r="B53" s="6"/>
      <c r="C53"/>
      <c r="D53"/>
      <c r="E53"/>
      <c r="F53"/>
      <c r="G53"/>
      <c r="H53"/>
      <c r="I53"/>
    </row>
  </sheetData>
  <sheetProtection/>
  <printOptions horizontalCentered="1"/>
  <pageMargins left="0.5511811023622047" right="0.4330708661417323" top="0.7874015748031497" bottom="0.1968503937007874" header="0" footer="0"/>
  <pageSetup fitToHeight="1" fitToWidth="1" horizontalDpi="600" verticalDpi="600" orientation="landscape" paperSize="9" scale="7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1"/>
  </sheetPr>
  <dimension ref="A7:L37"/>
  <sheetViews>
    <sheetView showGridLines="0" zoomScalePageLayoutView="0" workbookViewId="0" topLeftCell="A25">
      <selection activeCell="E4" sqref="E4"/>
    </sheetView>
  </sheetViews>
  <sheetFormatPr defaultColWidth="11.421875" defaultRowHeight="12.75"/>
  <cols>
    <col min="1" max="1" width="2.7109375" style="85" customWidth="1"/>
    <col min="2" max="2" width="16.7109375" style="85" customWidth="1"/>
    <col min="3" max="4" width="8.7109375" style="85" customWidth="1"/>
    <col min="5" max="5" width="12.140625" style="85" customWidth="1"/>
    <col min="6" max="6" width="8.7109375" style="85" customWidth="1"/>
    <col min="7" max="7" width="9.28125" style="85" customWidth="1"/>
    <col min="8" max="8" width="8.7109375" style="85" customWidth="1"/>
    <col min="9" max="9" width="12.7109375" style="85" customWidth="1"/>
    <col min="10" max="10" width="9.57421875" style="85" customWidth="1"/>
    <col min="11" max="11" width="12.28125" style="85" customWidth="1"/>
    <col min="12" max="12" width="10.28125" style="85" bestFit="1" customWidth="1"/>
    <col min="13" max="16384" width="11.421875" style="85" customWidth="1"/>
  </cols>
  <sheetData>
    <row r="7" spans="2:12" ht="23.25">
      <c r="B7" s="322" t="s">
        <v>434</v>
      </c>
      <c r="C7" s="322"/>
      <c r="D7" s="322"/>
      <c r="E7" s="322"/>
      <c r="F7" s="322"/>
      <c r="G7" s="322"/>
      <c r="H7" s="322"/>
      <c r="I7" s="322"/>
      <c r="J7" s="322"/>
      <c r="K7" s="322"/>
      <c r="L7" s="322"/>
    </row>
    <row r="8" spans="2:12" ht="18">
      <c r="B8" s="86" t="s">
        <v>0</v>
      </c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2:12" ht="18"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ht="7.5" customHeight="1" thickBot="1"/>
    <row r="11" spans="5:10" ht="15.75" thickBot="1">
      <c r="E11" s="318" t="s">
        <v>232</v>
      </c>
      <c r="F11" s="319"/>
      <c r="G11" s="87" t="s">
        <v>233</v>
      </c>
      <c r="H11" s="318" t="s">
        <v>232</v>
      </c>
      <c r="I11" s="319"/>
      <c r="J11" s="87" t="s">
        <v>233</v>
      </c>
    </row>
    <row r="12" spans="2:10" ht="18" customHeight="1" thickBot="1">
      <c r="B12" s="313" t="s">
        <v>234</v>
      </c>
      <c r="C12" s="313"/>
      <c r="E12" s="91">
        <f>B14</f>
        <v>4</v>
      </c>
      <c r="F12" s="92"/>
      <c r="G12" s="93">
        <f>'FINALES 2016 M23 DAOM'!E19</f>
        <v>0</v>
      </c>
      <c r="H12" s="94">
        <f>B15</f>
        <v>5</v>
      </c>
      <c r="I12" s="92"/>
      <c r="J12" s="93">
        <f>'FINALES 2016 M23 DAOM'!G19</f>
        <v>0</v>
      </c>
    </row>
    <row r="13" spans="1:10" ht="15.75" thickBot="1">
      <c r="A13" s="134">
        <v>1</v>
      </c>
      <c r="B13" s="320">
        <f>'FINALES 2016 M23 DAOM'!F9</f>
        <v>1</v>
      </c>
      <c r="C13" s="321"/>
      <c r="D13" s="95"/>
      <c r="E13" s="323">
        <f>B13</f>
        <v>1</v>
      </c>
      <c r="F13" s="324"/>
      <c r="G13" s="93">
        <f>'FINALES 2016 M23 DAOM'!E21</f>
        <v>0</v>
      </c>
      <c r="H13" s="325">
        <f>B14</f>
        <v>4</v>
      </c>
      <c r="I13" s="324"/>
      <c r="J13" s="93">
        <f>'FINALES 2016 M23 DAOM'!G21</f>
        <v>0</v>
      </c>
    </row>
    <row r="14" spans="1:10" ht="15.75" thickBot="1">
      <c r="A14" s="134">
        <v>2</v>
      </c>
      <c r="B14" s="320">
        <f>'FINALES 2016 M23 DAOM'!F10</f>
        <v>4</v>
      </c>
      <c r="C14" s="321"/>
      <c r="D14" s="95"/>
      <c r="E14" s="315">
        <f>B13</f>
        <v>1</v>
      </c>
      <c r="F14" s="316"/>
      <c r="G14" s="93">
        <f>'FINALES 2016 M23 DAOM'!E17</f>
        <v>0</v>
      </c>
      <c r="H14" s="317">
        <f>B15</f>
        <v>5</v>
      </c>
      <c r="I14" s="316"/>
      <c r="J14" s="93">
        <f>'FINALES 2016 M23 DAOM'!G17</f>
        <v>0</v>
      </c>
    </row>
    <row r="15" spans="1:4" ht="15">
      <c r="A15" s="134">
        <v>3</v>
      </c>
      <c r="B15" s="320">
        <f>'FINALES 2016 M23 DAOM'!F11</f>
        <v>5</v>
      </c>
      <c r="C15" s="321"/>
      <c r="D15" s="95"/>
    </row>
    <row r="16" ht="13.5" thickBot="1"/>
    <row r="17" spans="2:12" ht="16.5" thickBot="1">
      <c r="B17" s="305" t="s">
        <v>235</v>
      </c>
      <c r="C17" s="306"/>
      <c r="D17" s="306"/>
      <c r="E17" s="306"/>
      <c r="F17" s="306"/>
      <c r="G17" s="306"/>
      <c r="H17" s="306"/>
      <c r="I17" s="306"/>
      <c r="J17" s="306"/>
      <c r="K17" s="306"/>
      <c r="L17" s="307"/>
    </row>
    <row r="18" spans="2:12" ht="15">
      <c r="B18" s="96"/>
      <c r="C18" s="97"/>
      <c r="D18" s="97"/>
      <c r="E18" s="97"/>
      <c r="F18" s="97"/>
      <c r="G18" s="97"/>
      <c r="H18" s="97"/>
      <c r="I18" s="97"/>
      <c r="J18" s="97"/>
      <c r="K18" s="97" t="s">
        <v>0</v>
      </c>
      <c r="L18" s="97"/>
    </row>
    <row r="19" spans="2:12" ht="12.75">
      <c r="B19" s="98"/>
      <c r="C19" s="308">
        <f>B20</f>
        <v>1</v>
      </c>
      <c r="D19" s="309"/>
      <c r="E19" s="308">
        <f>B21</f>
        <v>4</v>
      </c>
      <c r="F19" s="309"/>
      <c r="G19" s="308">
        <f>B22</f>
        <v>5</v>
      </c>
      <c r="H19" s="309"/>
      <c r="I19" s="99" t="s">
        <v>236</v>
      </c>
      <c r="J19" s="99" t="s">
        <v>237</v>
      </c>
      <c r="K19" s="99" t="s">
        <v>238</v>
      </c>
      <c r="L19" s="100" t="s">
        <v>230</v>
      </c>
    </row>
    <row r="20" spans="2:12" ht="15.75">
      <c r="B20" s="101">
        <f>B13</f>
        <v>1</v>
      </c>
      <c r="C20" s="102"/>
      <c r="D20" s="102"/>
      <c r="E20" s="103">
        <f>IF(G13="","",G13)</f>
        <v>0</v>
      </c>
      <c r="F20" s="103">
        <f>IF(J13="","",J13)</f>
        <v>0</v>
      </c>
      <c r="G20" s="103">
        <f>IF(G14="","",G14)</f>
        <v>0</v>
      </c>
      <c r="H20" s="103">
        <f>IF(J14="","",J14)</f>
        <v>0</v>
      </c>
      <c r="I20" s="103">
        <f>(IF(OR(E20&lt;&gt;"",G20&lt;&gt;""),SUM(E20,G20),0))</f>
        <v>0</v>
      </c>
      <c r="J20" s="103">
        <f>(IF(OR(F20&lt;&gt;"",H20&lt;&gt;""),SUM(F20,H20),0))</f>
        <v>0</v>
      </c>
      <c r="K20" s="103">
        <f>I20-J20</f>
        <v>0</v>
      </c>
      <c r="L20" s="104">
        <f>IF(OR(G14&lt;&gt;"",J14&lt;&gt;""),IF(G14="PP",0,IF(OR(G14="GP",G14&gt;J14),2,IF(G14=J14,1,IF(OR(J14&gt;G14,J14="GP"),0)))),0)+IF(OR(G13&lt;&gt;"",J13&lt;&gt;""),IF(G13="PP",0,IF(OR(G13="GP",G13&gt;J13),2,IF(G13=J13,1,IF(OR(J13&gt;G13,J13="GP"),0)))),0)</f>
        <v>2</v>
      </c>
    </row>
    <row r="21" spans="2:12" ht="15.75">
      <c r="B21" s="101">
        <f>$B$14</f>
        <v>4</v>
      </c>
      <c r="C21" s="103">
        <f>IF(J13="","",J13)</f>
        <v>0</v>
      </c>
      <c r="D21" s="103">
        <f>IF(G13="","",G13)</f>
        <v>0</v>
      </c>
      <c r="E21" s="102"/>
      <c r="F21" s="102"/>
      <c r="G21" s="103">
        <f>IF(G12="","",G12)</f>
        <v>0</v>
      </c>
      <c r="H21" s="103">
        <f>IF(J12="","",J12)</f>
        <v>0</v>
      </c>
      <c r="I21" s="103">
        <f>(IF(OR(C21&lt;&gt;"",G21&lt;&gt;""),SUM(C21,G21),0))</f>
        <v>0</v>
      </c>
      <c r="J21" s="103">
        <f>(IF(OR(D21&lt;&gt;"",H21&lt;&gt;""),SUM(D21,H21),0))</f>
        <v>0</v>
      </c>
      <c r="K21" s="103">
        <f>I21-J21</f>
        <v>0</v>
      </c>
      <c r="L21" s="105">
        <f>IF(OR(G12&lt;&gt;"",J12&lt;&gt;""),IF(G12="PP",0,IF(OR(G12="GP",G12&gt;J12),2,IF(G12=J12,1,IF(OR(J12&gt;G12,J12="GP"),0)))),0)+IF(OR(J13&lt;&gt;"",G13&lt;&gt;""),IF(J13="PP",0,IF(OR(J13="GP",J13&gt;G13),2,IF(J13=G13,1,IF(OR(G13&gt;J13,G13="GP"),0)))),0)</f>
        <v>2</v>
      </c>
    </row>
    <row r="22" spans="2:12" ht="15.75">
      <c r="B22" s="106">
        <f>B15</f>
        <v>5</v>
      </c>
      <c r="C22" s="103">
        <f>IF(J14="","",J14)</f>
        <v>0</v>
      </c>
      <c r="D22" s="103">
        <f>IF(G14="","",G14)</f>
        <v>0</v>
      </c>
      <c r="E22" s="103">
        <f>IF(J12="","",J12)</f>
        <v>0</v>
      </c>
      <c r="F22" s="103">
        <f>IF(G12="","",G12)</f>
        <v>0</v>
      </c>
      <c r="G22" s="102"/>
      <c r="H22" s="102"/>
      <c r="I22" s="103">
        <f>(IF(OR(C22&lt;&gt;"",E22&lt;&gt;""),SUM(C22,E22),0))</f>
        <v>0</v>
      </c>
      <c r="J22" s="103">
        <f>(IF(OR(D22&lt;&gt;"",F22&lt;&gt;""),SUM(D22,F22),0))</f>
        <v>0</v>
      </c>
      <c r="K22" s="103">
        <f>I22-J22</f>
        <v>0</v>
      </c>
      <c r="L22" s="104">
        <f>IF(OR(J14&lt;&gt;"",G14&lt;&gt;""),IF(J14="PP",0,IF(OR(J14="GP",J14&gt;G14),2,IF(J14=G14,1,IF(OR(G14&gt;J14,G14="GP"),0)))),0)+IF(OR(J12&lt;&gt;"",G12&lt;&gt;""),IF(J12="PP",0,IF(OR(J12="GP",J12&gt;G12),2,IF(J12=G12,1,IF(OR(G12&gt;J12,G12="GP"),0)))),0)</f>
        <v>2</v>
      </c>
    </row>
    <row r="23" ht="13.5" thickBot="1"/>
    <row r="24" spans="5:10" ht="15.75" thickBot="1">
      <c r="E24" s="318" t="s">
        <v>232</v>
      </c>
      <c r="F24" s="319"/>
      <c r="G24" s="87" t="s">
        <v>233</v>
      </c>
      <c r="H24" s="318" t="s">
        <v>232</v>
      </c>
      <c r="I24" s="319"/>
      <c r="J24" s="87" t="s">
        <v>233</v>
      </c>
    </row>
    <row r="25" spans="2:10" ht="18.75" thickBot="1">
      <c r="B25" s="313" t="s">
        <v>239</v>
      </c>
      <c r="C25" s="313"/>
      <c r="E25" s="91">
        <f>B27</f>
        <v>3</v>
      </c>
      <c r="F25" s="92"/>
      <c r="G25" s="93">
        <f>'FINALES 2016 M23 DAOM'!E20</f>
        <v>0</v>
      </c>
      <c r="H25" s="94">
        <f>B28</f>
        <v>6</v>
      </c>
      <c r="I25" s="92"/>
      <c r="J25" s="93">
        <f>'FINALES 2016 M23 DAOM'!G20</f>
        <v>0</v>
      </c>
    </row>
    <row r="26" spans="1:10" ht="15.75" thickBot="1">
      <c r="A26" s="134">
        <v>1</v>
      </c>
      <c r="B26" s="314">
        <f>'FINALES 2016 M23 DAOM'!I9</f>
        <v>2</v>
      </c>
      <c r="C26" s="314"/>
      <c r="D26" s="95"/>
      <c r="E26" s="91">
        <f>B26</f>
        <v>2</v>
      </c>
      <c r="F26" s="92"/>
      <c r="G26" s="93">
        <f>'FINALES 2016 M23 DAOM'!E22</f>
        <v>0</v>
      </c>
      <c r="H26" s="94">
        <f>B27</f>
        <v>3</v>
      </c>
      <c r="I26" s="92"/>
      <c r="J26" s="93">
        <f>'FINALES 2016 M23 DAOM'!G22</f>
        <v>0</v>
      </c>
    </row>
    <row r="27" spans="1:10" ht="15.75" thickBot="1">
      <c r="A27" s="134">
        <v>2</v>
      </c>
      <c r="B27" s="314">
        <f>'FINALES 2016 M23 DAOM'!I10</f>
        <v>3</v>
      </c>
      <c r="C27" s="314"/>
      <c r="D27" s="95"/>
      <c r="E27" s="315">
        <f>B26</f>
        <v>2</v>
      </c>
      <c r="F27" s="316"/>
      <c r="G27" s="93">
        <f>'FINALES 2016 M23 DAOM'!E18</f>
        <v>0</v>
      </c>
      <c r="H27" s="317">
        <f>B28</f>
        <v>6</v>
      </c>
      <c r="I27" s="316"/>
      <c r="J27" s="93">
        <f>'FINALES 2016 M23 DAOM'!G18</f>
        <v>0</v>
      </c>
    </row>
    <row r="28" spans="1:4" ht="15">
      <c r="A28" s="134">
        <v>3</v>
      </c>
      <c r="B28" s="314">
        <f>'FINALES 2016 M23 DAOM'!I11</f>
        <v>6</v>
      </c>
      <c r="C28" s="314"/>
      <c r="D28" s="95"/>
    </row>
    <row r="29" ht="13.5" thickBot="1"/>
    <row r="30" spans="2:12" ht="16.5" thickBot="1">
      <c r="B30" s="305" t="s">
        <v>235</v>
      </c>
      <c r="C30" s="306"/>
      <c r="D30" s="306"/>
      <c r="E30" s="306"/>
      <c r="F30" s="306"/>
      <c r="G30" s="306"/>
      <c r="H30" s="306"/>
      <c r="I30" s="306"/>
      <c r="J30" s="306"/>
      <c r="K30" s="306"/>
      <c r="L30" s="307"/>
    </row>
    <row r="31" spans="2:12" ht="15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2:12" ht="12.75">
      <c r="B32" s="98"/>
      <c r="C32" s="308">
        <f>B33</f>
        <v>2</v>
      </c>
      <c r="D32" s="309"/>
      <c r="E32" s="308">
        <f>B34</f>
        <v>3</v>
      </c>
      <c r="F32" s="309"/>
      <c r="G32" s="308">
        <f>B35</f>
        <v>6</v>
      </c>
      <c r="H32" s="309"/>
      <c r="I32" s="99" t="s">
        <v>236</v>
      </c>
      <c r="J32" s="99" t="s">
        <v>237</v>
      </c>
      <c r="K32" s="99" t="s">
        <v>238</v>
      </c>
      <c r="L32" s="100" t="s">
        <v>230</v>
      </c>
    </row>
    <row r="33" spans="2:12" ht="15.75">
      <c r="B33" s="101">
        <f>B26</f>
        <v>2</v>
      </c>
      <c r="C33" s="102"/>
      <c r="D33" s="102"/>
      <c r="E33" s="103">
        <f>IF(G26="","",G26)</f>
        <v>0</v>
      </c>
      <c r="F33" s="103">
        <f>IF(J26="","",J26)</f>
        <v>0</v>
      </c>
      <c r="G33" s="103">
        <f>IF(G27="","",G27)</f>
        <v>0</v>
      </c>
      <c r="H33" s="103">
        <f>IF(J27="","",J27)</f>
        <v>0</v>
      </c>
      <c r="I33" s="103">
        <f>(IF(OR(E33&lt;&gt;"",G33&lt;&gt;""),SUM(E33,G33),0))</f>
        <v>0</v>
      </c>
      <c r="J33" s="103">
        <f>(IF(OR(F33&lt;&gt;"",H33&lt;&gt;""),SUM(F33,H33),0))</f>
        <v>0</v>
      </c>
      <c r="K33" s="103">
        <f>I33-J33</f>
        <v>0</v>
      </c>
      <c r="L33" s="104">
        <f>IF(OR(G27&lt;&gt;"",J27&lt;&gt;""),IF(G27="PP",0,IF(OR(G27="GP",G27&gt;J27),2,IF(G27=J27,1,IF(OR(J27&gt;G27,J27="GP"),0)))),0)+IF(OR(G26&lt;&gt;"",J26&lt;&gt;""),IF(G26="PP",0,IF(OR(G26="GP",G26&gt;J26),2,IF(G26=J26,1,IF(OR(J26&gt;G26,J26="GP"),0)))),0)</f>
        <v>2</v>
      </c>
    </row>
    <row r="34" spans="2:12" ht="15.75">
      <c r="B34" s="106">
        <f>B27</f>
        <v>3</v>
      </c>
      <c r="C34" s="103">
        <f>IF(J26="","",J26)</f>
        <v>0</v>
      </c>
      <c r="D34" s="103">
        <f>IF(G26="","",G26)</f>
        <v>0</v>
      </c>
      <c r="E34" s="102"/>
      <c r="F34" s="102"/>
      <c r="G34" s="103">
        <f>IF(G25="","",G25)</f>
        <v>0</v>
      </c>
      <c r="H34" s="103">
        <f>IF(J25="","",J25)</f>
        <v>0</v>
      </c>
      <c r="I34" s="103">
        <f>(IF(OR(C34&lt;&gt;"",G34&lt;&gt;""),SUM(C34,G34),0))</f>
        <v>0</v>
      </c>
      <c r="J34" s="103">
        <f>(IF(OR(D34&lt;&gt;"",H34&lt;&gt;""),SUM(D34,H34),0))</f>
        <v>0</v>
      </c>
      <c r="K34" s="103">
        <f>I34-J34</f>
        <v>0</v>
      </c>
      <c r="L34" s="105">
        <f>IF(OR(G25&lt;&gt;"",J25&lt;&gt;""),IF(G25="PP",0,IF(OR(G25="GP",G25&gt;J25),2,IF(G25=J25,1,IF(OR(J25&gt;G25,J25="GP"),0)))),0)+IF(OR(J26&lt;&gt;"",G26&lt;&gt;""),IF(J26="PP",0,IF(OR(J26="GP",J26&gt;G26),2,IF(J26=G26,1,IF(OR(G26&gt;J26,G26="GP"),0)))),0)</f>
        <v>2</v>
      </c>
    </row>
    <row r="35" spans="2:12" ht="15.75">
      <c r="B35" s="101">
        <f>$B$28</f>
        <v>6</v>
      </c>
      <c r="C35" s="103">
        <f>IF(J27="","",J27)</f>
        <v>0</v>
      </c>
      <c r="D35" s="103">
        <f>IF(G27="","",G27)</f>
        <v>0</v>
      </c>
      <c r="E35" s="103">
        <f>IF(J25="","",J25)</f>
        <v>0</v>
      </c>
      <c r="F35" s="103">
        <f>IF(G25="","",G25)</f>
        <v>0</v>
      </c>
      <c r="G35" s="102"/>
      <c r="H35" s="102"/>
      <c r="I35" s="103">
        <f>(IF(OR(C35&lt;&gt;"",E35&lt;&gt;""),SUM(C35,E35),0))</f>
        <v>0</v>
      </c>
      <c r="J35" s="103">
        <f>(IF(OR(D35&lt;&gt;"",F35&lt;&gt;""),SUM(D35,F35),0))</f>
        <v>0</v>
      </c>
      <c r="K35" s="103">
        <f>I35-J35</f>
        <v>0</v>
      </c>
      <c r="L35" s="105">
        <f>IF(OR(J27&lt;&gt;"",G27&lt;&gt;""),IF(J27="PP",0,IF(OR(J27="GP",J27&gt;G27),2,IF(J27=G27,1,IF(OR(G27&gt;J27,G27="GP"),0)))),0)+IF(OR(J25&lt;&gt;"",G25&lt;&gt;""),IF(J25="PP",0,IF(OR(J25="GP",J25&gt;G25),2,IF(J25=G25,1,IF(OR(G25&gt;J25,G25="GP"),0)))),0)</f>
        <v>2</v>
      </c>
    </row>
    <row r="36" ht="13.5" thickBot="1"/>
    <row r="37" spans="2:12" ht="13.5" thickBot="1">
      <c r="B37" s="302" t="s">
        <v>450</v>
      </c>
      <c r="C37" s="303"/>
      <c r="D37" s="303"/>
      <c r="E37" s="303"/>
      <c r="F37" s="303"/>
      <c r="G37" s="303"/>
      <c r="H37" s="303"/>
      <c r="I37" s="303"/>
      <c r="J37" s="303"/>
      <c r="K37" s="303"/>
      <c r="L37" s="304"/>
    </row>
  </sheetData>
  <sheetProtection/>
  <mergeCells count="28">
    <mergeCell ref="H14:I14"/>
    <mergeCell ref="B15:C15"/>
    <mergeCell ref="B17:L17"/>
    <mergeCell ref="B7:L7"/>
    <mergeCell ref="E11:F11"/>
    <mergeCell ref="H11:I11"/>
    <mergeCell ref="B12:C12"/>
    <mergeCell ref="B13:C13"/>
    <mergeCell ref="E13:F13"/>
    <mergeCell ref="H13:I13"/>
    <mergeCell ref="B14:C14"/>
    <mergeCell ref="E14:F14"/>
    <mergeCell ref="C19:D19"/>
    <mergeCell ref="E19:F19"/>
    <mergeCell ref="G19:H19"/>
    <mergeCell ref="E24:F24"/>
    <mergeCell ref="H24:I24"/>
    <mergeCell ref="B25:C25"/>
    <mergeCell ref="B37:L37"/>
    <mergeCell ref="C32:D32"/>
    <mergeCell ref="E32:F32"/>
    <mergeCell ref="G32:H32"/>
    <mergeCell ref="B26:C26"/>
    <mergeCell ref="B27:C27"/>
    <mergeCell ref="E27:F27"/>
    <mergeCell ref="H27:I27"/>
    <mergeCell ref="B28:C28"/>
    <mergeCell ref="B30:L30"/>
  </mergeCells>
  <conditionalFormatting sqref="J25:J27 G25:G27 J12:J14 G12:G14">
    <cfRule type="cellIs" priority="5" dxfId="0" operator="between" stopIfTrue="1">
      <formula>0</formula>
      <formula>1000</formula>
    </cfRule>
  </conditionalFormatting>
  <printOptions/>
  <pageMargins left="0.47" right="0.25" top="0.16" bottom="1.23" header="0" footer="0"/>
  <pageSetup fitToHeight="2"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5:E54"/>
  <sheetViews>
    <sheetView showGridLines="0" zoomScale="95" zoomScaleNormal="95" zoomScalePageLayoutView="0" workbookViewId="0" topLeftCell="A31">
      <selection activeCell="A53" sqref="A53:E53"/>
    </sheetView>
  </sheetViews>
  <sheetFormatPr defaultColWidth="11.421875" defaultRowHeight="12.75"/>
  <cols>
    <col min="1" max="1" width="7.7109375" style="1" customWidth="1"/>
    <col min="2" max="2" width="31.00390625" style="0" customWidth="1"/>
    <col min="3" max="3" width="2.7109375" style="0" customWidth="1"/>
    <col min="4" max="4" width="7.7109375" style="1" customWidth="1"/>
    <col min="5" max="5" width="30.8515625" style="0" customWidth="1"/>
  </cols>
  <sheetData>
    <row r="4" ht="13.5" thickBot="1"/>
    <row r="5" spans="1:5" ht="13.5" thickBot="1">
      <c r="A5" s="36" t="s">
        <v>100</v>
      </c>
      <c r="B5" s="37" t="s">
        <v>1</v>
      </c>
      <c r="D5" s="36" t="s">
        <v>89</v>
      </c>
      <c r="E5" s="37" t="s">
        <v>1</v>
      </c>
    </row>
    <row r="6" ht="6" customHeight="1" thickBot="1"/>
    <row r="7" spans="1:5" ht="13.5" customHeight="1">
      <c r="A7" s="38" t="s">
        <v>2</v>
      </c>
      <c r="B7" s="39" t="s">
        <v>63</v>
      </c>
      <c r="D7" s="48" t="s">
        <v>131</v>
      </c>
      <c r="E7" s="49" t="s">
        <v>180</v>
      </c>
    </row>
    <row r="8" spans="1:5" ht="13.5" customHeight="1">
      <c r="A8" s="40" t="s">
        <v>4</v>
      </c>
      <c r="B8" s="41" t="s">
        <v>52</v>
      </c>
      <c r="D8" s="50" t="s">
        <v>132</v>
      </c>
      <c r="E8" s="51" t="s">
        <v>128</v>
      </c>
    </row>
    <row r="9" spans="1:5" ht="13.5" customHeight="1" thickBot="1">
      <c r="A9" s="40" t="s">
        <v>5</v>
      </c>
      <c r="B9" s="41" t="s">
        <v>60</v>
      </c>
      <c r="D9" s="52" t="s">
        <v>133</v>
      </c>
      <c r="E9" s="53" t="s">
        <v>193</v>
      </c>
    </row>
    <row r="10" spans="1:5" ht="13.5" customHeight="1">
      <c r="A10" s="40" t="s">
        <v>6</v>
      </c>
      <c r="B10" s="41" t="s">
        <v>80</v>
      </c>
      <c r="D10" s="48" t="s">
        <v>134</v>
      </c>
      <c r="E10" s="80" t="s">
        <v>126</v>
      </c>
    </row>
    <row r="11" spans="1:5" ht="13.5" customHeight="1">
      <c r="A11" s="40" t="s">
        <v>7</v>
      </c>
      <c r="B11" s="41" t="s">
        <v>54</v>
      </c>
      <c r="D11" s="50" t="s">
        <v>135</v>
      </c>
      <c r="E11" s="68" t="s">
        <v>121</v>
      </c>
    </row>
    <row r="12" spans="1:5" ht="13.5" customHeight="1">
      <c r="A12" s="40" t="s">
        <v>8</v>
      </c>
      <c r="B12" s="41" t="s">
        <v>105</v>
      </c>
      <c r="D12" s="54" t="s">
        <v>136</v>
      </c>
      <c r="E12" s="68" t="s">
        <v>119</v>
      </c>
    </row>
    <row r="13" spans="1:5" ht="13.5" customHeight="1">
      <c r="A13" s="40" t="s">
        <v>9</v>
      </c>
      <c r="B13" s="41" t="s">
        <v>55</v>
      </c>
      <c r="D13" s="50" t="s">
        <v>137</v>
      </c>
      <c r="E13" s="68" t="s">
        <v>113</v>
      </c>
    </row>
    <row r="14" spans="1:5" ht="13.5" customHeight="1">
      <c r="A14" s="40" t="s">
        <v>10</v>
      </c>
      <c r="B14" s="41" t="s">
        <v>104</v>
      </c>
      <c r="D14" s="54" t="s">
        <v>138</v>
      </c>
      <c r="E14" s="41" t="s">
        <v>187</v>
      </c>
    </row>
    <row r="15" spans="1:5" ht="13.5" customHeight="1">
      <c r="A15" s="40" t="s">
        <v>11</v>
      </c>
      <c r="B15" s="42" t="s">
        <v>82</v>
      </c>
      <c r="D15" s="50" t="s">
        <v>139</v>
      </c>
      <c r="E15" s="41" t="s">
        <v>194</v>
      </c>
    </row>
    <row r="16" spans="1:5" ht="13.5" customHeight="1">
      <c r="A16" s="40" t="s">
        <v>12</v>
      </c>
      <c r="B16" s="42" t="s">
        <v>78</v>
      </c>
      <c r="D16" s="54" t="s">
        <v>140</v>
      </c>
      <c r="E16" s="41" t="s">
        <v>186</v>
      </c>
    </row>
    <row r="17" spans="1:5" ht="13.5" customHeight="1">
      <c r="A17" s="40" t="s">
        <v>13</v>
      </c>
      <c r="B17" s="42" t="s">
        <v>101</v>
      </c>
      <c r="D17" s="50" t="s">
        <v>141</v>
      </c>
      <c r="E17" s="41" t="s">
        <v>65</v>
      </c>
    </row>
    <row r="18" spans="1:5" ht="13.5" customHeight="1">
      <c r="A18" s="40" t="s">
        <v>14</v>
      </c>
      <c r="B18" s="42" t="s">
        <v>102</v>
      </c>
      <c r="D18" s="54" t="s">
        <v>142</v>
      </c>
      <c r="E18" s="41" t="s">
        <v>189</v>
      </c>
    </row>
    <row r="19" spans="1:5" ht="13.5" customHeight="1">
      <c r="A19" s="40" t="s">
        <v>15</v>
      </c>
      <c r="B19" s="41" t="s">
        <v>79</v>
      </c>
      <c r="D19" s="50" t="s">
        <v>143</v>
      </c>
      <c r="E19" s="41" t="s">
        <v>181</v>
      </c>
    </row>
    <row r="20" spans="1:5" ht="13.5" customHeight="1">
      <c r="A20" s="40" t="s">
        <v>16</v>
      </c>
      <c r="B20" s="41" t="s">
        <v>111</v>
      </c>
      <c r="D20" s="54" t="s">
        <v>144</v>
      </c>
      <c r="E20" s="41" t="s">
        <v>182</v>
      </c>
    </row>
    <row r="21" spans="1:5" ht="13.5" customHeight="1">
      <c r="A21" s="40" t="s">
        <v>17</v>
      </c>
      <c r="B21" s="41" t="s">
        <v>174</v>
      </c>
      <c r="D21" s="50" t="s">
        <v>145</v>
      </c>
      <c r="E21" s="41" t="s">
        <v>197</v>
      </c>
    </row>
    <row r="22" spans="1:5" ht="13.5" customHeight="1">
      <c r="A22" s="40" t="s">
        <v>18</v>
      </c>
      <c r="B22" s="41" t="s">
        <v>103</v>
      </c>
      <c r="D22" s="54" t="s">
        <v>146</v>
      </c>
      <c r="E22" s="41" t="s">
        <v>129</v>
      </c>
    </row>
    <row r="23" spans="1:5" ht="13.5" customHeight="1">
      <c r="A23" s="40" t="s">
        <v>19</v>
      </c>
      <c r="B23" s="41" t="s">
        <v>112</v>
      </c>
      <c r="D23" s="50" t="s">
        <v>147</v>
      </c>
      <c r="E23" s="41" t="s">
        <v>184</v>
      </c>
    </row>
    <row r="24" spans="1:5" ht="13.5" customHeight="1">
      <c r="A24" s="40" t="s">
        <v>20</v>
      </c>
      <c r="B24" s="41" t="s">
        <v>106</v>
      </c>
      <c r="D24" s="54" t="s">
        <v>148</v>
      </c>
      <c r="E24" s="41" t="s">
        <v>188</v>
      </c>
    </row>
    <row r="25" spans="1:5" ht="13.5" customHeight="1">
      <c r="A25" s="40" t="s">
        <v>21</v>
      </c>
      <c r="B25" s="43" t="s">
        <v>107</v>
      </c>
      <c r="D25" s="50" t="s">
        <v>149</v>
      </c>
      <c r="E25" s="41" t="s">
        <v>185</v>
      </c>
    </row>
    <row r="26" spans="1:5" ht="13.5" customHeight="1">
      <c r="A26" s="40" t="s">
        <v>22</v>
      </c>
      <c r="B26" s="41" t="s">
        <v>59</v>
      </c>
      <c r="D26" s="54" t="s">
        <v>150</v>
      </c>
      <c r="E26" s="41" t="s">
        <v>199</v>
      </c>
    </row>
    <row r="27" spans="1:5" ht="13.5" customHeight="1">
      <c r="A27" s="40" t="s">
        <v>23</v>
      </c>
      <c r="B27" s="41" t="s">
        <v>110</v>
      </c>
      <c r="D27" s="50" t="s">
        <v>151</v>
      </c>
      <c r="E27" s="41" t="s">
        <v>183</v>
      </c>
    </row>
    <row r="28" spans="1:5" ht="13.5" customHeight="1">
      <c r="A28" s="40" t="s">
        <v>24</v>
      </c>
      <c r="B28" s="41" t="s">
        <v>118</v>
      </c>
      <c r="D28" s="54" t="s">
        <v>152</v>
      </c>
      <c r="E28" s="47" t="s">
        <v>192</v>
      </c>
    </row>
    <row r="29" spans="1:5" ht="13.5" customHeight="1">
      <c r="A29" s="40" t="s">
        <v>25</v>
      </c>
      <c r="B29" s="41" t="s">
        <v>124</v>
      </c>
      <c r="D29" s="50" t="s">
        <v>153</v>
      </c>
      <c r="E29" s="47" t="s">
        <v>191</v>
      </c>
    </row>
    <row r="30" spans="1:5" ht="13.5" customHeight="1" thickBot="1">
      <c r="A30" s="44" t="s">
        <v>26</v>
      </c>
      <c r="B30" s="45" t="s">
        <v>109</v>
      </c>
      <c r="D30" s="54" t="s">
        <v>154</v>
      </c>
      <c r="E30" s="41" t="s">
        <v>201</v>
      </c>
    </row>
    <row r="31" spans="1:5" ht="13.5" customHeight="1">
      <c r="A31" s="46" t="s">
        <v>27</v>
      </c>
      <c r="B31" s="83" t="s">
        <v>53</v>
      </c>
      <c r="D31" s="50" t="s">
        <v>155</v>
      </c>
      <c r="E31" s="43" t="s">
        <v>196</v>
      </c>
    </row>
    <row r="32" spans="1:5" ht="13.5" customHeight="1">
      <c r="A32" s="40" t="s">
        <v>28</v>
      </c>
      <c r="B32" s="41" t="s">
        <v>214</v>
      </c>
      <c r="D32" s="54" t="s">
        <v>156</v>
      </c>
      <c r="E32" s="41" t="s">
        <v>130</v>
      </c>
    </row>
    <row r="33" spans="1:5" ht="13.5" customHeight="1">
      <c r="A33" s="40" t="s">
        <v>29</v>
      </c>
      <c r="B33" s="41" t="s">
        <v>125</v>
      </c>
      <c r="D33" s="50" t="s">
        <v>157</v>
      </c>
      <c r="E33" s="41" t="s">
        <v>200</v>
      </c>
    </row>
    <row r="34" spans="1:5" ht="14.25" customHeight="1">
      <c r="A34" s="40" t="s">
        <v>30</v>
      </c>
      <c r="B34" s="41" t="s">
        <v>115</v>
      </c>
      <c r="D34" s="54" t="s">
        <v>158</v>
      </c>
      <c r="E34" s="41" t="s">
        <v>195</v>
      </c>
    </row>
    <row r="35" spans="1:5" ht="13.5" customHeight="1">
      <c r="A35" s="40" t="s">
        <v>31</v>
      </c>
      <c r="B35" s="41" t="s">
        <v>56</v>
      </c>
      <c r="D35" s="50" t="s">
        <v>159</v>
      </c>
      <c r="E35" s="41" t="s">
        <v>202</v>
      </c>
    </row>
    <row r="36" spans="1:5" ht="13.5" customHeight="1">
      <c r="A36" s="40" t="s">
        <v>32</v>
      </c>
      <c r="B36" s="41" t="s">
        <v>108</v>
      </c>
      <c r="D36" s="54" t="s">
        <v>160</v>
      </c>
      <c r="E36" s="41" t="s">
        <v>206</v>
      </c>
    </row>
    <row r="37" spans="1:5" ht="13.5" customHeight="1">
      <c r="A37" s="40" t="s">
        <v>33</v>
      </c>
      <c r="B37" s="41" t="s">
        <v>176</v>
      </c>
      <c r="D37" s="50" t="s">
        <v>161</v>
      </c>
      <c r="E37" s="41" t="s">
        <v>205</v>
      </c>
    </row>
    <row r="38" spans="1:5" ht="13.5" customHeight="1">
      <c r="A38" s="40" t="s">
        <v>34</v>
      </c>
      <c r="B38" s="41" t="s">
        <v>114</v>
      </c>
      <c r="D38" s="54" t="s">
        <v>162</v>
      </c>
      <c r="E38" s="55" t="s">
        <v>208</v>
      </c>
    </row>
    <row r="39" spans="1:5" ht="13.5" customHeight="1">
      <c r="A39" s="40" t="s">
        <v>35</v>
      </c>
      <c r="B39" s="41" t="s">
        <v>173</v>
      </c>
      <c r="D39" s="50" t="s">
        <v>163</v>
      </c>
      <c r="E39" s="55" t="s">
        <v>198</v>
      </c>
    </row>
    <row r="40" spans="1:5" ht="12.75">
      <c r="A40" s="40" t="s">
        <v>36</v>
      </c>
      <c r="B40" s="41" t="s">
        <v>123</v>
      </c>
      <c r="D40" s="54" t="s">
        <v>164</v>
      </c>
      <c r="E40" s="55" t="s">
        <v>207</v>
      </c>
    </row>
    <row r="41" spans="1:5" ht="12.75">
      <c r="A41" s="40" t="s">
        <v>37</v>
      </c>
      <c r="B41" s="41" t="s">
        <v>179</v>
      </c>
      <c r="D41" s="50" t="s">
        <v>165</v>
      </c>
      <c r="E41" s="55" t="s">
        <v>81</v>
      </c>
    </row>
    <row r="42" spans="1:5" ht="12.75">
      <c r="A42" s="40" t="s">
        <v>38</v>
      </c>
      <c r="B42" s="41" t="s">
        <v>215</v>
      </c>
      <c r="D42" s="54" t="s">
        <v>166</v>
      </c>
      <c r="E42" s="55" t="s">
        <v>210</v>
      </c>
    </row>
    <row r="43" spans="1:5" ht="12.75">
      <c r="A43" s="40" t="s">
        <v>39</v>
      </c>
      <c r="B43" s="41" t="s">
        <v>116</v>
      </c>
      <c r="D43" s="50" t="s">
        <v>167</v>
      </c>
      <c r="E43" s="41" t="s">
        <v>216</v>
      </c>
    </row>
    <row r="44" spans="1:5" ht="12.75">
      <c r="A44" s="40" t="s">
        <v>40</v>
      </c>
      <c r="B44" s="41" t="s">
        <v>117</v>
      </c>
      <c r="D44" s="54" t="s">
        <v>168</v>
      </c>
      <c r="E44" s="41" t="s">
        <v>204</v>
      </c>
    </row>
    <row r="45" spans="1:5" ht="12.75">
      <c r="A45" s="40" t="s">
        <v>41</v>
      </c>
      <c r="B45" s="41" t="s">
        <v>127</v>
      </c>
      <c r="D45" s="50" t="s">
        <v>169</v>
      </c>
      <c r="E45" s="41" t="s">
        <v>190</v>
      </c>
    </row>
    <row r="46" spans="1:5" ht="12.75">
      <c r="A46" s="40" t="s">
        <v>42</v>
      </c>
      <c r="B46" s="41" t="s">
        <v>178</v>
      </c>
      <c r="D46" s="54" t="s">
        <v>170</v>
      </c>
      <c r="E46" s="41" t="s">
        <v>211</v>
      </c>
    </row>
    <row r="47" spans="1:5" ht="12.75">
      <c r="A47" s="40" t="s">
        <v>43</v>
      </c>
      <c r="B47" s="41" t="s">
        <v>122</v>
      </c>
      <c r="D47" s="50" t="s">
        <v>171</v>
      </c>
      <c r="E47" s="41" t="s">
        <v>209</v>
      </c>
    </row>
    <row r="48" spans="1:5" ht="12.75">
      <c r="A48" s="40" t="s">
        <v>44</v>
      </c>
      <c r="B48" s="41" t="s">
        <v>217</v>
      </c>
      <c r="D48" s="54" t="s">
        <v>172</v>
      </c>
      <c r="E48" s="41" t="s">
        <v>203</v>
      </c>
    </row>
    <row r="49" spans="1:5" ht="13.5" thickBot="1">
      <c r="A49" s="40" t="s">
        <v>45</v>
      </c>
      <c r="B49" s="41" t="s">
        <v>120</v>
      </c>
      <c r="D49" s="81" t="s">
        <v>212</v>
      </c>
      <c r="E49" s="82" t="s">
        <v>218</v>
      </c>
    </row>
    <row r="50" spans="1:2" ht="12.75">
      <c r="A50" s="40" t="s">
        <v>46</v>
      </c>
      <c r="B50" s="41" t="s">
        <v>177</v>
      </c>
    </row>
    <row r="51" spans="1:2" ht="15" customHeight="1" thickBot="1">
      <c r="A51" s="44" t="s">
        <v>47</v>
      </c>
      <c r="B51" s="53" t="s">
        <v>175</v>
      </c>
    </row>
    <row r="52" ht="12.75">
      <c r="B52" s="6"/>
    </row>
    <row r="53" spans="1:5" ht="12.75">
      <c r="A53" s="236" t="s">
        <v>257</v>
      </c>
      <c r="B53" s="237"/>
      <c r="C53" s="237"/>
      <c r="D53" s="237"/>
      <c r="E53" s="237"/>
    </row>
    <row r="54" ht="12.75">
      <c r="A54"/>
    </row>
  </sheetData>
  <sheetProtection/>
  <mergeCells count="1">
    <mergeCell ref="A53:E53"/>
  </mergeCells>
  <printOptions horizontalCentered="1"/>
  <pageMargins left="0.5511811023622047" right="0.4330708661417323" top="0.1968503937007874" bottom="0.1968503937007874" header="0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K30"/>
  <sheetViews>
    <sheetView showGridLines="0" zoomScale="91" zoomScaleNormal="91" zoomScalePageLayoutView="0" workbookViewId="0" topLeftCell="A1">
      <selection activeCell="A53" sqref="A53:E53"/>
    </sheetView>
  </sheetViews>
  <sheetFormatPr defaultColWidth="11.421875" defaultRowHeight="12.75"/>
  <cols>
    <col min="1" max="1" width="2.8515625" style="0" customWidth="1"/>
    <col min="2" max="2" width="25.7109375" style="14" bestFit="1" customWidth="1"/>
    <col min="3" max="3" width="29.421875" style="14" bestFit="1" customWidth="1"/>
    <col min="4" max="4" width="28.7109375" style="14" bestFit="1" customWidth="1"/>
    <col min="5" max="5" width="24.28125" style="14" bestFit="1" customWidth="1"/>
    <col min="6" max="6" width="26.00390625" style="14" bestFit="1" customWidth="1"/>
    <col min="7" max="7" width="29.28125" style="14" bestFit="1" customWidth="1"/>
    <col min="8" max="8" width="28.00390625" style="14" customWidth="1"/>
    <col min="9" max="9" width="27.8515625" style="14" customWidth="1"/>
    <col min="10" max="11" width="23.7109375" style="14" bestFit="1" customWidth="1"/>
  </cols>
  <sheetData>
    <row r="1" spans="2:11" s="12" customFormat="1" ht="18.75" thickBot="1">
      <c r="B1" s="264" t="s">
        <v>83</v>
      </c>
      <c r="C1" s="265"/>
      <c r="D1" s="265"/>
      <c r="E1" s="265"/>
      <c r="F1" s="265"/>
      <c r="G1" s="265"/>
      <c r="H1" s="265"/>
      <c r="I1" s="266"/>
      <c r="J1"/>
      <c r="K1"/>
    </row>
    <row r="2" spans="2:9" ht="12.75">
      <c r="B2" s="69" t="s">
        <v>66</v>
      </c>
      <c r="C2" s="69" t="s">
        <v>67</v>
      </c>
      <c r="D2" s="69" t="s">
        <v>68</v>
      </c>
      <c r="E2" s="69" t="s">
        <v>69</v>
      </c>
      <c r="F2" s="69" t="s">
        <v>70</v>
      </c>
      <c r="G2" s="69" t="s">
        <v>71</v>
      </c>
      <c r="H2" s="69" t="s">
        <v>72</v>
      </c>
      <c r="I2" s="69" t="s">
        <v>73</v>
      </c>
    </row>
    <row r="3" spans="1:9" ht="15.75">
      <c r="A3" s="13">
        <v>1</v>
      </c>
      <c r="B3" s="35" t="str">
        <f>'Ranking de Zonas'!B7</f>
        <v>PUCARA</v>
      </c>
      <c r="C3" s="35" t="str">
        <f>'Ranking de Zonas'!B8</f>
        <v>HINDU</v>
      </c>
      <c r="D3" s="35" t="str">
        <f>'Ranking de Zonas'!B9</f>
        <v>LICEO NAVAL</v>
      </c>
      <c r="E3" s="35" t="str">
        <f>'Ranking de Zonas'!B10</f>
        <v>CASI</v>
      </c>
      <c r="F3" s="35" t="str">
        <f>'Ranking de Zonas'!B11</f>
        <v>NEWMAN</v>
      </c>
      <c r="G3" s="35" t="str">
        <f>'Ranking de Zonas'!B12</f>
        <v>SAN ALBANO</v>
      </c>
      <c r="H3" s="35" t="str">
        <f>'Ranking de Zonas'!B13</f>
        <v>ALUMNI</v>
      </c>
      <c r="I3" s="35" t="str">
        <f>'Ranking de Zonas'!B14</f>
        <v>BANCO NACION</v>
      </c>
    </row>
    <row r="4" spans="1:9" ht="15.75">
      <c r="A4" s="13">
        <v>2</v>
      </c>
      <c r="B4" s="35" t="str">
        <f>'Ranking de Zonas'!B31</f>
        <v>OLIVOS</v>
      </c>
      <c r="C4" s="35" t="str">
        <f>'Ranking de Zonas'!B32</f>
        <v>UNIVERSITARIO DE LA PLATA</v>
      </c>
      <c r="D4" s="35" t="str">
        <f>'Ranking de Zonas'!B33</f>
        <v>SAN PATRICIO</v>
      </c>
      <c r="E4" s="35" t="str">
        <f>'Ranking de Zonas'!B34</f>
        <v>CHAMPAGNAT</v>
      </c>
      <c r="F4" s="35" t="str">
        <f>'Ranking de Zonas'!B35</f>
        <v>SAN FERNANDO</v>
      </c>
      <c r="G4" s="35" t="str">
        <f>'Ranking de Zonas'!B36</f>
        <v>DELTA</v>
      </c>
      <c r="H4" s="35" t="str">
        <f>'Ranking de Zonas'!B37</f>
        <v>MONTE GRANDE</v>
      </c>
      <c r="I4" s="35" t="str">
        <f>'Ranking de Zonas'!B38</f>
        <v>SAN ANDRES</v>
      </c>
    </row>
    <row r="5" spans="1:9" ht="15.75">
      <c r="A5" s="13">
        <v>3</v>
      </c>
      <c r="B5" s="35" t="str">
        <f>'Ranking de Zonas'!E9</f>
        <v>MERCEDES</v>
      </c>
      <c r="C5" s="35" t="str">
        <f>'Ranking de Zonas'!E7</f>
        <v>ALBATROS</v>
      </c>
      <c r="D5" s="35" t="str">
        <f>'Ranking de Zonas'!B50</f>
        <v>TIGRE</v>
      </c>
      <c r="E5" s="35" t="str">
        <f>'Ranking de Zonas'!B48</f>
        <v>ST. BRENDAN´S</v>
      </c>
      <c r="F5" s="35" t="str">
        <f>'Ranking de Zonas'!B46</f>
        <v>LICEO MILITAR</v>
      </c>
      <c r="G5" s="35" t="str">
        <f>'Ranking de Zonas'!B44</f>
        <v>DON BOSCO</v>
      </c>
      <c r="H5" s="35" t="str">
        <f>'Ranking de Zonas'!B42</f>
        <v>PUEYRREDON</v>
      </c>
      <c r="I5" s="35" t="str">
        <f>'Ranking de Zonas'!B40</f>
        <v>C.U. DE QUILMES</v>
      </c>
    </row>
    <row r="6" ht="13.5" thickBot="1">
      <c r="I6" s="17"/>
    </row>
    <row r="7" spans="1:9" s="12" customFormat="1" ht="15.75">
      <c r="A7"/>
      <c r="B7" s="69" t="s">
        <v>74</v>
      </c>
      <c r="C7" s="69" t="s">
        <v>75</v>
      </c>
      <c r="D7" s="69" t="s">
        <v>76</v>
      </c>
      <c r="E7" s="69" t="s">
        <v>77</v>
      </c>
      <c r="F7" s="69" t="s">
        <v>219</v>
      </c>
      <c r="G7" s="69" t="s">
        <v>220</v>
      </c>
      <c r="H7" s="69" t="s">
        <v>221</v>
      </c>
      <c r="I7" s="69" t="s">
        <v>222</v>
      </c>
    </row>
    <row r="8" spans="1:9" ht="15.75">
      <c r="A8" s="13">
        <v>1</v>
      </c>
      <c r="B8" s="35" t="str">
        <f>'Ranking de Zonas'!B15</f>
        <v>SITAS</v>
      </c>
      <c r="C8" s="35" t="str">
        <f>'Ranking de Zonas'!B16</f>
        <v>SIC</v>
      </c>
      <c r="D8" s="35" t="str">
        <f>'Ranking de Zonas'!B17</f>
        <v>SAN MARTIN</v>
      </c>
      <c r="E8" s="35" t="str">
        <f>'Ranking de Zonas'!B18</f>
        <v>SAN LUIS</v>
      </c>
      <c r="F8" s="35" t="str">
        <f>'Ranking de Zonas'!B19</f>
        <v>CUBA</v>
      </c>
      <c r="G8" s="35" t="str">
        <f>'Ranking de Zonas'!B20</f>
        <v>REGATAS BELLA VISTA</v>
      </c>
      <c r="H8" s="35" t="str">
        <f>'Ranking de Zonas'!B21</f>
        <v>GIMNASIA y ESGRIMA</v>
      </c>
      <c r="I8" s="35" t="str">
        <f>'Ranking de Zonas'!B22</f>
        <v>LOS TILOS</v>
      </c>
    </row>
    <row r="9" spans="1:9" ht="15.75">
      <c r="A9" s="13">
        <v>2</v>
      </c>
      <c r="B9" s="35" t="str">
        <f>'Ranking de Zonas'!B23</f>
        <v>SAN CIRANO</v>
      </c>
      <c r="C9" s="35" t="str">
        <f>'Ranking de Zonas'!B24</f>
        <v>ATLETICO DEL ROSARIO</v>
      </c>
      <c r="D9" s="35" t="str">
        <f>'Ranking de Zonas'!B25</f>
        <v>BUENOS AIRES</v>
      </c>
      <c r="E9" s="35" t="str">
        <f>'Ranking de Zonas'!B26</f>
        <v>LA PLATA</v>
      </c>
      <c r="F9" s="35" t="str">
        <f>'Ranking de Zonas'!B27</f>
        <v>BELGRANO ATHLETIC</v>
      </c>
      <c r="G9" s="35" t="str">
        <f>'Ranking de Zonas'!B28</f>
        <v>LOS MATREROS</v>
      </c>
      <c r="H9" s="35" t="str">
        <f>'Ranking de Zonas'!B29</f>
        <v>DEPORTIVA FRANCESA</v>
      </c>
      <c r="I9" s="35" t="str">
        <f>'Ranking de Zonas'!B30</f>
        <v>MARIANO MORENO</v>
      </c>
    </row>
    <row r="10" spans="1:9" ht="15.75">
      <c r="A10" s="13">
        <v>3</v>
      </c>
      <c r="B10" s="35" t="str">
        <f>'Ranking de Zonas'!E8</f>
        <v>CASA DE PADUA</v>
      </c>
      <c r="C10" s="35" t="str">
        <f>'Ranking de Zonas'!B51</f>
        <v>LANUS</v>
      </c>
      <c r="D10" s="35" t="str">
        <f>'Ranking de Zonas'!B49</f>
        <v>LA SALLE</v>
      </c>
      <c r="E10" s="35" t="str">
        <f>'Ranking de Zonas'!B47</f>
        <v>MANUEL BELGRANO</v>
      </c>
      <c r="F10" s="35" t="str">
        <f>'Ranking de Zonas'!B45</f>
        <v>CENTRO NAVAL</v>
      </c>
      <c r="G10" s="35" t="str">
        <f>'Ranking de Zonas'!B43</f>
        <v>HURLING</v>
      </c>
      <c r="H10" s="35" t="str">
        <f>'Ranking de Zonas'!B41</f>
        <v>ITALIANO</v>
      </c>
      <c r="I10" s="35" t="str">
        <f>'Ranking de Zonas'!B39</f>
        <v>LOMAS ATHLETIC</v>
      </c>
    </row>
    <row r="11" ht="13.5" thickBot="1"/>
    <row r="12" spans="2:11" ht="18.75" thickBot="1">
      <c r="B12" s="261" t="s">
        <v>84</v>
      </c>
      <c r="C12" s="262"/>
      <c r="D12" s="262"/>
      <c r="E12" s="262"/>
      <c r="F12" s="262"/>
      <c r="G12" s="262"/>
      <c r="H12" s="262"/>
      <c r="I12" s="263"/>
      <c r="J12"/>
      <c r="K12"/>
    </row>
    <row r="13" spans="2:9" ht="12.75">
      <c r="B13" s="73" t="s">
        <v>66</v>
      </c>
      <c r="C13" s="73" t="s">
        <v>67</v>
      </c>
      <c r="D13" s="73" t="s">
        <v>68</v>
      </c>
      <c r="E13" s="73" t="s">
        <v>69</v>
      </c>
      <c r="F13" s="73" t="s">
        <v>70</v>
      </c>
      <c r="G13" s="73" t="s">
        <v>71</v>
      </c>
      <c r="H13" s="73" t="s">
        <v>72</v>
      </c>
      <c r="I13" s="73" t="s">
        <v>73</v>
      </c>
    </row>
    <row r="14" spans="1:9" ht="15.75">
      <c r="A14" s="13">
        <v>1</v>
      </c>
      <c r="B14" s="35" t="str">
        <f>'Ranking de Zonas'!E10</f>
        <v>CIUDAD DE BUENOS AIRES</v>
      </c>
      <c r="C14" s="35" t="str">
        <f>'Ranking de Zonas'!E11</f>
        <v>SAN CARLOS</v>
      </c>
      <c r="D14" s="35" t="str">
        <f>'Ranking de Zonas'!E12</f>
        <v>DAOM</v>
      </c>
      <c r="E14" s="35" t="str">
        <f>'Ranking de Zonas'!E13</f>
        <v>CURUPAYTI</v>
      </c>
      <c r="F14" s="35" t="str">
        <f>'Ranking de Zonas'!E14</f>
        <v>EL RETIRO</v>
      </c>
      <c r="G14" s="35" t="str">
        <f>'Ranking de Zonas'!E15</f>
        <v>ARSENAL ZARATE</v>
      </c>
      <c r="H14" s="35" t="str">
        <f>'Ranking de Zonas'!E16</f>
        <v>TIRO FEDERAL DE SAN PEDRO</v>
      </c>
      <c r="I14" s="35" t="str">
        <f>'Ranking de Zonas'!E17</f>
        <v>BANCO HIPOTECARIO</v>
      </c>
    </row>
    <row r="15" spans="1:9" ht="15.75">
      <c r="A15" s="13">
        <v>2</v>
      </c>
      <c r="B15" s="35" t="str">
        <f>'Ranking de Zonas'!E30</f>
        <v>BERAZATEGUI</v>
      </c>
      <c r="C15" s="35" t="str">
        <f>'Ranking de Zonas'!E31</f>
        <v>LOS CEDROS</v>
      </c>
      <c r="D15" s="35" t="str">
        <f>'Ranking de Zonas'!E32</f>
        <v>ARGENTINO</v>
      </c>
      <c r="E15" s="35" t="str">
        <f>'Ranking de Zonas'!E33</f>
        <v>SAN MIGUEL</v>
      </c>
      <c r="F15" s="35" t="str">
        <f>'Ranking de Zonas'!E34</f>
        <v>SAN JOSE</v>
      </c>
      <c r="G15" s="35" t="str">
        <f>'Ranking de Zonas'!E35</f>
        <v>LOS PINOS</v>
      </c>
      <c r="H15" s="35" t="str">
        <f>'Ranking de Zonas'!E23</f>
        <v>ATLETICO y PROGRESO</v>
      </c>
      <c r="I15" s="35" t="str">
        <f>'Ranking de Zonas'!E24</f>
        <v>VICENTE LOPEZ</v>
      </c>
    </row>
    <row r="16" spans="1:9" ht="15.75">
      <c r="A16" s="13">
        <v>3</v>
      </c>
      <c r="B16" s="35" t="str">
        <f>'Ranking de Zonas'!E47</f>
        <v>DEFENSORES DE GLEW</v>
      </c>
      <c r="C16" s="35" t="str">
        <f>'Ranking de Zonas'!E45</f>
        <v>CIUDAD DE CAMPANA</v>
      </c>
      <c r="D16" s="35" t="str">
        <f>'Ranking de Zonas'!E43</f>
        <v>TIRO FEDERAL DE BARADERO</v>
      </c>
      <c r="E16" s="35" t="str">
        <f>'Ranking de Zonas'!E41</f>
        <v>SAPA</v>
      </c>
      <c r="F16" s="35" t="str">
        <f>'Ranking de Zonas'!E39</f>
        <v>BERISSO</v>
      </c>
      <c r="G16" s="35" t="str">
        <f>'Ranking de Zonas'!E37</f>
        <v>ATLETICO SAN ANDRES</v>
      </c>
      <c r="H16" s="35" t="str">
        <f>'Ranking de Zonas'!E48</f>
        <v>FLORESTA</v>
      </c>
      <c r="I16" s="35" t="str">
        <f>'Ranking de Zonas'!E46</f>
        <v>LAS HERAS</v>
      </c>
    </row>
    <row r="17" ht="13.5" thickBot="1"/>
    <row r="18" spans="2:6" ht="12.75">
      <c r="B18" s="73" t="s">
        <v>74</v>
      </c>
      <c r="C18" s="73" t="s">
        <v>75</v>
      </c>
      <c r="D18" s="73" t="s">
        <v>76</v>
      </c>
      <c r="E18" s="73" t="s">
        <v>77</v>
      </c>
      <c r="F18" s="73" t="s">
        <v>219</v>
      </c>
    </row>
    <row r="19" spans="1:6" ht="15.75">
      <c r="A19" s="13">
        <v>1</v>
      </c>
      <c r="B19" s="35" t="str">
        <f>'Ranking de Zonas'!E18</f>
        <v>VARELA JR</v>
      </c>
      <c r="C19" s="35" t="str">
        <f>'Ranking de Zonas'!E19</f>
        <v>ARECO</v>
      </c>
      <c r="D19" s="35" t="str">
        <f>'Ranking de Zonas'!E20</f>
        <v>SAN MARCOS</v>
      </c>
      <c r="E19" s="35" t="str">
        <f>'Ranking de Zonas'!E21</f>
        <v>VIRREYES</v>
      </c>
      <c r="F19" s="35" t="str">
        <f>'Ranking de Zonas'!E22</f>
        <v>LUJAN</v>
      </c>
    </row>
    <row r="20" spans="1:6" ht="15.75">
      <c r="A20" s="13">
        <v>2</v>
      </c>
      <c r="B20" s="35" t="str">
        <f>'Ranking de Zonas'!E25</f>
        <v>LAS CAÑAS</v>
      </c>
      <c r="C20" s="35" t="str">
        <f>'Ranking de Zonas'!E26</f>
        <v>VICENTINOS</v>
      </c>
      <c r="D20" s="35" t="str">
        <f>'Ranking de Zonas'!E27</f>
        <v>G y E DE ITUZAINGO</v>
      </c>
      <c r="E20" s="35" t="str">
        <f>'Ranking de Zonas'!E28</f>
        <v>OBRAS SANITARIAS</v>
      </c>
      <c r="F20" s="35" t="str">
        <f>'Ranking de Zonas'!E29</f>
        <v>ATLETICO CHASCOMUS</v>
      </c>
    </row>
    <row r="21" spans="1:6" ht="15.75">
      <c r="A21" s="13">
        <v>3</v>
      </c>
      <c r="B21" s="35" t="str">
        <f>'Ranking de Zonas'!E44</f>
        <v>BEROMAMA</v>
      </c>
      <c r="C21" s="35" t="str">
        <f>'Ranking de Zonas'!E42</f>
        <v>SOCIEDAD HEBRAICA</v>
      </c>
      <c r="D21" s="35" t="str">
        <f>'Ranking de Zonas'!E40</f>
        <v>PORTEÑO</v>
      </c>
      <c r="E21" s="35" t="str">
        <f>'Ranking de Zonas'!E38</f>
        <v>EZEIZA</v>
      </c>
      <c r="F21" s="35" t="str">
        <f>'Ranking de Zonas'!E36</f>
        <v>ALMAFUERTE</v>
      </c>
    </row>
    <row r="22" spans="1:6" ht="15.75">
      <c r="A22" s="84">
        <v>4</v>
      </c>
      <c r="F22" s="35" t="str">
        <f>'Ranking de Zonas'!E49</f>
        <v>OLD GERORGIAN</v>
      </c>
    </row>
    <row r="25" ht="13.5" thickBot="1"/>
    <row r="26" spans="2:8" ht="15.75" thickBot="1">
      <c r="B26" s="258" t="s">
        <v>224</v>
      </c>
      <c r="C26" s="259"/>
      <c r="D26" s="260"/>
      <c r="F26" s="255" t="s">
        <v>225</v>
      </c>
      <c r="G26" s="256"/>
      <c r="H26" s="257"/>
    </row>
    <row r="28" spans="2:6" ht="15.75">
      <c r="B28" s="15"/>
      <c r="F28" s="15"/>
    </row>
    <row r="29" ht="15.75">
      <c r="B29" s="15"/>
    </row>
    <row r="30" ht="15.75">
      <c r="B30" s="15"/>
    </row>
  </sheetData>
  <sheetProtection/>
  <mergeCells count="4">
    <mergeCell ref="F26:H26"/>
    <mergeCell ref="B26:D26"/>
    <mergeCell ref="B12:I12"/>
    <mergeCell ref="B1:I1"/>
  </mergeCells>
  <printOptions horizontalCentered="1"/>
  <pageMargins left="0.15748031496062992" right="0.15748031496062992" top="1.299212598425197" bottom="0.984251968503937" header="0" footer="0"/>
  <pageSetup fitToHeight="1" fitToWidth="1" horizontalDpi="600" verticalDpi="600" orientation="landscape" paperSize="5" scale="78" r:id="rId1"/>
  <headerFooter alignWithMargins="0">
    <oddHeader>&amp;C&amp;"Arial,Negrita"&amp;14UNIÓN DE RUGBY DE BUENOS AIRES&amp;"Arial,Normal"&amp;10
&amp;"Arial,Negrita"&amp;12&amp;UZONAS DEL SEVEN A SIDE DE DIVISIÓN SUPERIOR
TEMPORADA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S35"/>
  <sheetViews>
    <sheetView zoomScale="90" zoomScaleNormal="90" zoomScalePageLayoutView="0" workbookViewId="0" topLeftCell="A1">
      <selection activeCell="A2" sqref="A2"/>
    </sheetView>
  </sheetViews>
  <sheetFormatPr defaultColWidth="11.421875" defaultRowHeight="12.75"/>
  <cols>
    <col min="1" max="1" width="5.57421875" style="0" customWidth="1"/>
    <col min="2" max="2" width="35.8515625" style="0" customWidth="1"/>
    <col min="3" max="3" width="1.1484375" style="0" customWidth="1"/>
    <col min="4" max="4" width="13.7109375" style="0" customWidth="1"/>
    <col min="5" max="5" width="2.7109375" style="0" customWidth="1"/>
    <col min="6" max="6" width="8.7109375" style="14" customWidth="1"/>
    <col min="7" max="7" width="2.7109375" style="14" customWidth="1"/>
    <col min="8" max="8" width="8.7109375" style="14" customWidth="1"/>
    <col min="9" max="9" width="2.7109375" style="14" customWidth="1"/>
    <col min="10" max="10" width="8.7109375" style="14" customWidth="1"/>
    <col min="11" max="11" width="2.7109375" style="14" customWidth="1"/>
    <col min="12" max="12" width="8.7109375" style="14" customWidth="1"/>
    <col min="13" max="13" width="2.7109375" style="14" customWidth="1"/>
    <col min="14" max="14" width="8.7109375" style="14" customWidth="1"/>
    <col min="15" max="15" width="2.7109375" style="14" customWidth="1"/>
    <col min="16" max="16" width="8.7109375" style="14" customWidth="1"/>
    <col min="17" max="17" width="2.8515625" style="14" customWidth="1"/>
    <col min="18" max="18" width="8.7109375" style="14" customWidth="1"/>
    <col min="19" max="19" width="9.28125" style="0" customWidth="1"/>
  </cols>
  <sheetData>
    <row r="1" spans="1:18" ht="18.75" thickBot="1">
      <c r="A1" s="267" t="s">
        <v>228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9"/>
    </row>
    <row r="2" ht="13.5" thickBot="1"/>
    <row r="3" spans="2:17" ht="18.75" thickBot="1">
      <c r="B3" s="29" t="s">
        <v>85</v>
      </c>
      <c r="D3" s="267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9"/>
      <c r="P3" s="278" t="s">
        <v>89</v>
      </c>
      <c r="Q3" s="279"/>
    </row>
    <row r="4" spans="7:17" ht="7.5" customHeight="1" thickBot="1">
      <c r="G4"/>
      <c r="I4"/>
      <c r="K4"/>
      <c r="M4"/>
      <c r="O4"/>
      <c r="Q4"/>
    </row>
    <row r="5" spans="1:19" ht="16.5" thickBot="1">
      <c r="A5" s="30" t="s">
        <v>89</v>
      </c>
      <c r="B5" s="30" t="s">
        <v>86</v>
      </c>
      <c r="C5" s="31"/>
      <c r="D5" s="30" t="s">
        <v>87</v>
      </c>
      <c r="E5" s="31"/>
      <c r="F5" s="30" t="s">
        <v>90</v>
      </c>
      <c r="G5" s="31"/>
      <c r="H5" s="30" t="s">
        <v>91</v>
      </c>
      <c r="I5" s="31"/>
      <c r="J5" s="30" t="s">
        <v>92</v>
      </c>
      <c r="K5" s="31"/>
      <c r="L5" s="30" t="s">
        <v>93</v>
      </c>
      <c r="M5" s="31"/>
      <c r="N5" s="30" t="s">
        <v>94</v>
      </c>
      <c r="O5" s="31"/>
      <c r="P5" s="30" t="s">
        <v>95</v>
      </c>
      <c r="Q5" s="31"/>
      <c r="R5" s="30" t="s">
        <v>96</v>
      </c>
      <c r="S5" s="12"/>
    </row>
    <row r="6" spans="1:18" ht="15.75">
      <c r="A6" s="32">
        <v>1</v>
      </c>
      <c r="B6" s="20"/>
      <c r="D6" s="20"/>
      <c r="F6" s="23"/>
      <c r="G6"/>
      <c r="H6" s="23"/>
      <c r="I6"/>
      <c r="J6" s="23"/>
      <c r="K6"/>
      <c r="L6" s="23"/>
      <c r="M6"/>
      <c r="N6" s="23"/>
      <c r="O6"/>
      <c r="P6" s="23"/>
      <c r="Q6"/>
      <c r="R6" s="23"/>
    </row>
    <row r="7" spans="1:18" ht="15.75">
      <c r="A7" s="33">
        <v>2</v>
      </c>
      <c r="B7" s="21"/>
      <c r="D7" s="21"/>
      <c r="F7" s="24"/>
      <c r="G7"/>
      <c r="H7" s="24"/>
      <c r="I7"/>
      <c r="J7" s="24"/>
      <c r="K7"/>
      <c r="L7" s="24"/>
      <c r="M7"/>
      <c r="N7" s="24"/>
      <c r="O7"/>
      <c r="P7" s="24"/>
      <c r="Q7"/>
      <c r="R7" s="24"/>
    </row>
    <row r="8" spans="1:18" ht="15.75">
      <c r="A8" s="33">
        <v>3</v>
      </c>
      <c r="B8" s="21"/>
      <c r="D8" s="21"/>
      <c r="F8" s="24"/>
      <c r="G8"/>
      <c r="H8" s="24"/>
      <c r="I8"/>
      <c r="J8" s="24"/>
      <c r="K8"/>
      <c r="L8" s="24"/>
      <c r="M8"/>
      <c r="N8" s="24"/>
      <c r="O8"/>
      <c r="P8" s="24"/>
      <c r="Q8"/>
      <c r="R8" s="24"/>
    </row>
    <row r="9" spans="1:18" ht="15.75">
      <c r="A9" s="33">
        <v>4</v>
      </c>
      <c r="B9" s="24"/>
      <c r="D9" s="21"/>
      <c r="F9" s="24"/>
      <c r="G9"/>
      <c r="H9" s="24"/>
      <c r="I9"/>
      <c r="J9" s="24"/>
      <c r="K9"/>
      <c r="L9" s="24"/>
      <c r="M9"/>
      <c r="N9" s="24"/>
      <c r="O9"/>
      <c r="P9" s="24"/>
      <c r="Q9"/>
      <c r="R9" s="24"/>
    </row>
    <row r="10" spans="1:18" ht="15.75">
      <c r="A10" s="33">
        <v>5</v>
      </c>
      <c r="B10" s="21"/>
      <c r="D10" s="21"/>
      <c r="F10" s="24"/>
      <c r="G10"/>
      <c r="H10" s="24"/>
      <c r="I10"/>
      <c r="J10" s="24"/>
      <c r="K10"/>
      <c r="L10" s="24"/>
      <c r="M10"/>
      <c r="N10" s="24"/>
      <c r="O10"/>
      <c r="P10" s="24"/>
      <c r="Q10"/>
      <c r="R10" s="24"/>
    </row>
    <row r="11" spans="1:18" ht="15.75">
      <c r="A11" s="33">
        <v>6</v>
      </c>
      <c r="B11" s="21"/>
      <c r="D11" s="21"/>
      <c r="F11" s="24"/>
      <c r="G11"/>
      <c r="H11" s="24"/>
      <c r="I11"/>
      <c r="J11" s="24"/>
      <c r="K11"/>
      <c r="L11" s="24"/>
      <c r="M11"/>
      <c r="N11" s="24"/>
      <c r="O11"/>
      <c r="P11" s="24"/>
      <c r="Q11"/>
      <c r="R11" s="24"/>
    </row>
    <row r="12" spans="1:18" ht="15.75">
      <c r="A12" s="33">
        <v>7</v>
      </c>
      <c r="B12" s="21"/>
      <c r="D12" s="21"/>
      <c r="F12" s="24"/>
      <c r="G12"/>
      <c r="H12" s="24"/>
      <c r="I12"/>
      <c r="J12" s="24"/>
      <c r="K12"/>
      <c r="L12" s="24"/>
      <c r="M12"/>
      <c r="N12" s="24"/>
      <c r="O12"/>
      <c r="P12" s="24"/>
      <c r="Q12"/>
      <c r="R12" s="24"/>
    </row>
    <row r="13" spans="1:18" ht="15.75">
      <c r="A13" s="33">
        <v>8</v>
      </c>
      <c r="B13" s="21"/>
      <c r="D13" s="21"/>
      <c r="F13" s="24"/>
      <c r="G13"/>
      <c r="H13" s="24"/>
      <c r="I13"/>
      <c r="J13" s="24"/>
      <c r="K13"/>
      <c r="L13" s="24"/>
      <c r="M13"/>
      <c r="N13" s="24"/>
      <c r="O13"/>
      <c r="P13" s="24"/>
      <c r="Q13"/>
      <c r="R13" s="24"/>
    </row>
    <row r="14" spans="1:18" ht="15.75">
      <c r="A14" s="33">
        <v>9</v>
      </c>
      <c r="B14" s="21"/>
      <c r="D14" s="21"/>
      <c r="F14" s="24"/>
      <c r="G14"/>
      <c r="H14" s="24"/>
      <c r="I14"/>
      <c r="J14" s="24"/>
      <c r="K14"/>
      <c r="L14" s="24"/>
      <c r="M14"/>
      <c r="N14" s="24"/>
      <c r="O14"/>
      <c r="P14" s="24"/>
      <c r="Q14"/>
      <c r="R14" s="24"/>
    </row>
    <row r="15" spans="1:18" ht="15.75">
      <c r="A15" s="33">
        <v>10</v>
      </c>
      <c r="B15" s="21"/>
      <c r="D15" s="21"/>
      <c r="F15" s="24"/>
      <c r="G15"/>
      <c r="H15" s="24"/>
      <c r="I15"/>
      <c r="J15" s="24"/>
      <c r="K15"/>
      <c r="L15" s="24"/>
      <c r="M15"/>
      <c r="N15" s="24"/>
      <c r="O15"/>
      <c r="P15" s="24"/>
      <c r="Q15"/>
      <c r="R15" s="24"/>
    </row>
    <row r="16" spans="1:18" ht="15.75">
      <c r="A16" s="33">
        <v>11</v>
      </c>
      <c r="B16" s="21"/>
      <c r="D16" s="21"/>
      <c r="F16" s="24"/>
      <c r="G16"/>
      <c r="H16" s="24"/>
      <c r="I16"/>
      <c r="J16" s="24"/>
      <c r="K16"/>
      <c r="L16" s="24"/>
      <c r="M16"/>
      <c r="N16" s="24"/>
      <c r="O16"/>
      <c r="P16" s="24"/>
      <c r="Q16"/>
      <c r="R16" s="24"/>
    </row>
    <row r="17" spans="1:18" ht="15.75">
      <c r="A17" s="33">
        <v>12</v>
      </c>
      <c r="B17" s="21"/>
      <c r="D17" s="21"/>
      <c r="F17" s="24"/>
      <c r="G17"/>
      <c r="H17" s="24"/>
      <c r="I17"/>
      <c r="J17" s="24"/>
      <c r="K17"/>
      <c r="L17" s="24"/>
      <c r="M17"/>
      <c r="N17" s="24"/>
      <c r="O17"/>
      <c r="P17" s="24"/>
      <c r="Q17"/>
      <c r="R17" s="24"/>
    </row>
    <row r="18" spans="1:18" ht="15.75">
      <c r="A18" s="33">
        <v>13</v>
      </c>
      <c r="B18" s="21"/>
      <c r="D18" s="21"/>
      <c r="F18" s="24"/>
      <c r="G18"/>
      <c r="H18" s="24"/>
      <c r="I18"/>
      <c r="J18" s="24"/>
      <c r="K18"/>
      <c r="L18" s="24"/>
      <c r="M18"/>
      <c r="N18" s="24"/>
      <c r="O18"/>
      <c r="P18" s="24"/>
      <c r="Q18"/>
      <c r="R18" s="24"/>
    </row>
    <row r="19" spans="1:18" ht="16.5" thickBot="1">
      <c r="A19" s="34">
        <v>14</v>
      </c>
      <c r="B19" s="22"/>
      <c r="D19" s="22"/>
      <c r="F19" s="25"/>
      <c r="G19"/>
      <c r="H19" s="25"/>
      <c r="I19"/>
      <c r="J19" s="25"/>
      <c r="K19"/>
      <c r="L19" s="25"/>
      <c r="M19"/>
      <c r="N19" s="25"/>
      <c r="O19"/>
      <c r="P19" s="25"/>
      <c r="Q19"/>
      <c r="R19" s="25"/>
    </row>
    <row r="20" spans="7:17" ht="6.75" customHeight="1" thickBot="1">
      <c r="G20"/>
      <c r="I20"/>
      <c r="K20"/>
      <c r="M20"/>
      <c r="O20"/>
      <c r="Q20"/>
    </row>
    <row r="21" spans="1:18" ht="15.75" thickBot="1">
      <c r="A21" s="283" t="s">
        <v>88</v>
      </c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5"/>
    </row>
    <row r="22" ht="6.75" customHeight="1" thickBot="1"/>
    <row r="23" spans="1:18" ht="15" customHeight="1">
      <c r="A23" s="26"/>
      <c r="B23" s="18"/>
      <c r="C23" s="16"/>
      <c r="D23" s="280" t="s">
        <v>99</v>
      </c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2"/>
    </row>
    <row r="24" spans="1:18" ht="15" customHeight="1">
      <c r="A24" s="27"/>
      <c r="B24" s="19"/>
      <c r="C24" s="16"/>
      <c r="D24" s="272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4"/>
    </row>
    <row r="25" spans="1:18" ht="15" customHeight="1">
      <c r="A25" s="27"/>
      <c r="B25" s="19"/>
      <c r="C25" s="16"/>
      <c r="D25" s="272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4"/>
    </row>
    <row r="26" spans="1:18" ht="15" customHeight="1">
      <c r="A26" s="27"/>
      <c r="B26" s="19"/>
      <c r="C26" s="16"/>
      <c r="D26" s="272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4"/>
    </row>
    <row r="27" spans="1:18" ht="15" customHeight="1">
      <c r="A27" s="27"/>
      <c r="B27" s="19"/>
      <c r="C27" s="16"/>
      <c r="D27" s="272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4"/>
    </row>
    <row r="28" spans="1:18" ht="15" customHeight="1" thickBot="1">
      <c r="A28" s="270" t="s">
        <v>97</v>
      </c>
      <c r="B28" s="271"/>
      <c r="C28" s="28"/>
      <c r="D28" s="272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4"/>
    </row>
    <row r="29" spans="4:18" ht="6" customHeight="1" thickBot="1">
      <c r="D29" s="272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4"/>
    </row>
    <row r="30" spans="1:18" ht="15" customHeight="1">
      <c r="A30" s="26"/>
      <c r="B30" s="18"/>
      <c r="C30" s="16"/>
      <c r="D30" s="272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4"/>
    </row>
    <row r="31" spans="1:18" ht="15" customHeight="1">
      <c r="A31" s="27"/>
      <c r="B31" s="19"/>
      <c r="C31" s="16"/>
      <c r="D31" s="272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4"/>
    </row>
    <row r="32" spans="1:18" ht="15" customHeight="1">
      <c r="A32" s="27"/>
      <c r="B32" s="19"/>
      <c r="C32" s="16"/>
      <c r="D32" s="272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4"/>
    </row>
    <row r="33" spans="1:18" ht="15" customHeight="1">
      <c r="A33" s="27"/>
      <c r="B33" s="19"/>
      <c r="C33" s="16"/>
      <c r="D33" s="272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4"/>
    </row>
    <row r="34" spans="1:18" ht="15" customHeight="1">
      <c r="A34" s="27"/>
      <c r="B34" s="19"/>
      <c r="C34" s="16"/>
      <c r="D34" s="272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4"/>
    </row>
    <row r="35" spans="1:18" ht="15" customHeight="1" thickBot="1">
      <c r="A35" s="270" t="s">
        <v>98</v>
      </c>
      <c r="B35" s="271"/>
      <c r="C35" s="28"/>
      <c r="D35" s="275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7"/>
    </row>
  </sheetData>
  <sheetProtection/>
  <mergeCells count="19">
    <mergeCell ref="A35:B35"/>
    <mergeCell ref="D29:R29"/>
    <mergeCell ref="D30:R30"/>
    <mergeCell ref="D31:R31"/>
    <mergeCell ref="D32:R32"/>
    <mergeCell ref="A21:R21"/>
    <mergeCell ref="D26:R26"/>
    <mergeCell ref="D27:R27"/>
    <mergeCell ref="D28:R28"/>
    <mergeCell ref="A1:R1"/>
    <mergeCell ref="D3:O3"/>
    <mergeCell ref="A28:B28"/>
    <mergeCell ref="D33:R33"/>
    <mergeCell ref="D34:R34"/>
    <mergeCell ref="D35:R35"/>
    <mergeCell ref="P3:Q3"/>
    <mergeCell ref="D23:R23"/>
    <mergeCell ref="D24:R24"/>
    <mergeCell ref="D25:R25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4:I54"/>
  <sheetViews>
    <sheetView showGridLines="0" zoomScale="95" zoomScaleNormal="95" zoomScalePageLayoutView="0" workbookViewId="0" topLeftCell="A1">
      <selection activeCell="A53" sqref="A53:E53"/>
    </sheetView>
  </sheetViews>
  <sheetFormatPr defaultColWidth="11.421875" defaultRowHeight="12.75"/>
  <cols>
    <col min="1" max="1" width="7.7109375" style="1" customWidth="1"/>
    <col min="2" max="2" width="30.00390625" style="0" bestFit="1" customWidth="1"/>
    <col min="3" max="3" width="4.7109375" style="0" customWidth="1"/>
    <col min="4" max="4" width="7.7109375" style="1" customWidth="1"/>
    <col min="5" max="5" width="29.8515625" style="0" customWidth="1"/>
    <col min="6" max="6" width="3.421875" style="0" customWidth="1"/>
    <col min="7" max="7" width="27.00390625" style="0" customWidth="1"/>
    <col min="8" max="8" width="30.00390625" style="0" bestFit="1" customWidth="1"/>
    <col min="9" max="9" width="28.7109375" style="0" customWidth="1"/>
  </cols>
  <sheetData>
    <row r="3" ht="13.5" thickBot="1"/>
    <row r="4" spans="7:9" ht="12.75">
      <c r="G4" s="176" t="s">
        <v>66</v>
      </c>
      <c r="H4" s="176" t="s">
        <v>67</v>
      </c>
      <c r="I4" s="176" t="s">
        <v>68</v>
      </c>
    </row>
    <row r="5" spans="7:9" ht="12.75">
      <c r="G5" s="35" t="str">
        <f>B9</f>
        <v>PUCARA</v>
      </c>
      <c r="H5" s="35" t="str">
        <f>B10</f>
        <v>HINDU</v>
      </c>
      <c r="I5" s="35" t="str">
        <f>B11</f>
        <v>LICEO NAVAL</v>
      </c>
    </row>
    <row r="6" spans="7:9" ht="13.5" thickBot="1">
      <c r="G6" s="35" t="str">
        <f>E9</f>
        <v>OLIVOS</v>
      </c>
      <c r="H6" s="35" t="str">
        <f>E10</f>
        <v>UNIVERSITARIO DE LA PLATA</v>
      </c>
      <c r="I6" s="35" t="str">
        <f>E11</f>
        <v>SAN PATRICIO</v>
      </c>
    </row>
    <row r="7" spans="1:9" ht="13.5" thickBot="1">
      <c r="A7" s="36" t="s">
        <v>100</v>
      </c>
      <c r="B7" s="37" t="s">
        <v>1</v>
      </c>
      <c r="D7" s="36" t="s">
        <v>89</v>
      </c>
      <c r="E7" s="37" t="s">
        <v>1</v>
      </c>
      <c r="G7" s="35" t="str">
        <f>E32</f>
        <v>MERCEDES</v>
      </c>
      <c r="H7" s="35" t="str">
        <f>E30</f>
        <v>ALBATROS</v>
      </c>
      <c r="I7" s="35" t="str">
        <f>E28</f>
        <v>TIGRE</v>
      </c>
    </row>
    <row r="8" ht="15" customHeight="1" thickBot="1"/>
    <row r="9" spans="1:9" ht="13.5" customHeight="1">
      <c r="A9" s="38" t="s">
        <v>2</v>
      </c>
      <c r="B9" s="39" t="s">
        <v>63</v>
      </c>
      <c r="D9" s="46" t="s">
        <v>27</v>
      </c>
      <c r="E9" s="83" t="s">
        <v>53</v>
      </c>
      <c r="F9" s="137"/>
      <c r="G9" s="176" t="s">
        <v>69</v>
      </c>
      <c r="H9" s="176" t="s">
        <v>70</v>
      </c>
      <c r="I9" s="176" t="s">
        <v>71</v>
      </c>
    </row>
    <row r="10" spans="1:9" ht="13.5" customHeight="1">
      <c r="A10" s="40" t="s">
        <v>4</v>
      </c>
      <c r="B10" s="41" t="s">
        <v>52</v>
      </c>
      <c r="D10" s="40" t="s">
        <v>28</v>
      </c>
      <c r="E10" s="41" t="s">
        <v>214</v>
      </c>
      <c r="F10" s="137"/>
      <c r="G10" s="35" t="str">
        <f>B12</f>
        <v>CASI</v>
      </c>
      <c r="H10" s="35" t="str">
        <f>B13</f>
        <v>NEWMAN</v>
      </c>
      <c r="I10" s="35" t="str">
        <f>B14</f>
        <v>SAN ALBANO</v>
      </c>
    </row>
    <row r="11" spans="1:9" ht="13.5" customHeight="1">
      <c r="A11" s="40" t="s">
        <v>5</v>
      </c>
      <c r="B11" s="41" t="s">
        <v>60</v>
      </c>
      <c r="D11" s="40" t="s">
        <v>29</v>
      </c>
      <c r="E11" s="41" t="s">
        <v>125</v>
      </c>
      <c r="F11" s="137"/>
      <c r="G11" s="35" t="str">
        <f>E12</f>
        <v>CHAMPAGNAT</v>
      </c>
      <c r="H11" s="35" t="str">
        <f>E13</f>
        <v>SAN FERNANDO</v>
      </c>
      <c r="I11" s="35" t="str">
        <f>E14</f>
        <v>DELTA</v>
      </c>
    </row>
    <row r="12" spans="1:9" ht="13.5" customHeight="1">
      <c r="A12" s="40" t="s">
        <v>6</v>
      </c>
      <c r="B12" s="41" t="s">
        <v>80</v>
      </c>
      <c r="D12" s="40" t="s">
        <v>30</v>
      </c>
      <c r="E12" s="41" t="s">
        <v>115</v>
      </c>
      <c r="F12" s="137"/>
      <c r="G12" s="35" t="str">
        <f>E26</f>
        <v>ST. BRENDAN´S</v>
      </c>
      <c r="H12" s="35" t="str">
        <f>E24</f>
        <v>LICEO MILITAR</v>
      </c>
      <c r="I12" s="35" t="str">
        <f>E22</f>
        <v>DON BOSCO</v>
      </c>
    </row>
    <row r="13" spans="1:6" ht="13.5" customHeight="1" thickBot="1">
      <c r="A13" s="40" t="s">
        <v>7</v>
      </c>
      <c r="B13" s="41" t="s">
        <v>54</v>
      </c>
      <c r="D13" s="40" t="s">
        <v>31</v>
      </c>
      <c r="E13" s="41" t="s">
        <v>56</v>
      </c>
      <c r="F13" s="137"/>
    </row>
    <row r="14" spans="1:9" ht="13.5" customHeight="1">
      <c r="A14" s="40" t="s">
        <v>8</v>
      </c>
      <c r="B14" s="41" t="s">
        <v>105</v>
      </c>
      <c r="D14" s="40" t="s">
        <v>32</v>
      </c>
      <c r="E14" s="41" t="s">
        <v>108</v>
      </c>
      <c r="F14" s="137"/>
      <c r="G14" s="176" t="s">
        <v>72</v>
      </c>
      <c r="H14" s="176" t="s">
        <v>73</v>
      </c>
      <c r="I14" s="176" t="s">
        <v>74</v>
      </c>
    </row>
    <row r="15" spans="1:9" ht="13.5" customHeight="1">
      <c r="A15" s="40" t="s">
        <v>9</v>
      </c>
      <c r="B15" s="41" t="s">
        <v>55</v>
      </c>
      <c r="D15" s="40" t="s">
        <v>33</v>
      </c>
      <c r="E15" s="41" t="s">
        <v>176</v>
      </c>
      <c r="F15" s="137"/>
      <c r="G15" s="35" t="str">
        <f>B15</f>
        <v>ALUMNI</v>
      </c>
      <c r="H15" s="35" t="str">
        <f>B16</f>
        <v>BANCO NACION</v>
      </c>
      <c r="I15" s="35" t="str">
        <f>B17</f>
        <v>SITAS</v>
      </c>
    </row>
    <row r="16" spans="1:9" ht="13.5" customHeight="1">
      <c r="A16" s="40" t="s">
        <v>10</v>
      </c>
      <c r="B16" s="41" t="s">
        <v>104</v>
      </c>
      <c r="D16" s="40" t="s">
        <v>34</v>
      </c>
      <c r="E16" s="41" t="s">
        <v>114</v>
      </c>
      <c r="F16" s="137"/>
      <c r="G16" s="35" t="str">
        <f>E15</f>
        <v>MONTE GRANDE</v>
      </c>
      <c r="H16" s="35" t="str">
        <f>E16</f>
        <v>SAN ANDRES</v>
      </c>
      <c r="I16" s="35" t="str">
        <f>B25</f>
        <v>SAN CIRANO</v>
      </c>
    </row>
    <row r="17" spans="1:9" ht="13.5" customHeight="1">
      <c r="A17" s="40" t="s">
        <v>11</v>
      </c>
      <c r="B17" s="42" t="s">
        <v>82</v>
      </c>
      <c r="D17" s="40" t="s">
        <v>35</v>
      </c>
      <c r="E17" s="41" t="s">
        <v>173</v>
      </c>
      <c r="F17" s="137"/>
      <c r="G17" s="35" t="str">
        <f>E20</f>
        <v>PUEYRREDON</v>
      </c>
      <c r="H17" s="35" t="str">
        <f>E18</f>
        <v>C.U. DE QUILMES</v>
      </c>
      <c r="I17" s="35" t="str">
        <f>E31</f>
        <v>CASA DE PADUA</v>
      </c>
    </row>
    <row r="18" spans="1:6" ht="13.5" customHeight="1" thickBot="1">
      <c r="A18" s="40" t="s">
        <v>12</v>
      </c>
      <c r="B18" s="42" t="s">
        <v>78</v>
      </c>
      <c r="D18" s="40" t="s">
        <v>36</v>
      </c>
      <c r="E18" s="41" t="s">
        <v>123</v>
      </c>
      <c r="F18" s="137"/>
    </row>
    <row r="19" spans="1:9" ht="13.5" customHeight="1">
      <c r="A19" s="40" t="s">
        <v>13</v>
      </c>
      <c r="B19" s="42" t="s">
        <v>101</v>
      </c>
      <c r="D19" s="40" t="s">
        <v>37</v>
      </c>
      <c r="E19" s="41" t="s">
        <v>179</v>
      </c>
      <c r="F19" s="137"/>
      <c r="G19" s="176" t="s">
        <v>75</v>
      </c>
      <c r="H19" s="176" t="s">
        <v>76</v>
      </c>
      <c r="I19" s="176" t="s">
        <v>77</v>
      </c>
    </row>
    <row r="20" spans="1:9" ht="13.5" customHeight="1">
      <c r="A20" s="40" t="s">
        <v>14</v>
      </c>
      <c r="B20" s="42" t="s">
        <v>102</v>
      </c>
      <c r="D20" s="40" t="s">
        <v>38</v>
      </c>
      <c r="E20" s="41" t="s">
        <v>215</v>
      </c>
      <c r="F20" s="137"/>
      <c r="G20" s="35" t="str">
        <f>B18</f>
        <v>SIC</v>
      </c>
      <c r="H20" s="35" t="str">
        <f>B19</f>
        <v>SAN MARTIN</v>
      </c>
      <c r="I20" s="35" t="str">
        <f>B20</f>
        <v>SAN LUIS</v>
      </c>
    </row>
    <row r="21" spans="1:9" ht="13.5" customHeight="1">
      <c r="A21" s="40" t="s">
        <v>15</v>
      </c>
      <c r="B21" s="41" t="s">
        <v>79</v>
      </c>
      <c r="D21" s="40" t="s">
        <v>39</v>
      </c>
      <c r="E21" s="41" t="s">
        <v>116</v>
      </c>
      <c r="F21" s="137"/>
      <c r="G21" s="35" t="str">
        <f>B26</f>
        <v>ATLETICO DEL ROSARIO</v>
      </c>
      <c r="H21" s="35" t="str">
        <f>B27</f>
        <v>BUENOS AIRES</v>
      </c>
      <c r="I21" s="35" t="str">
        <f>B28</f>
        <v>LA PLATA</v>
      </c>
    </row>
    <row r="22" spans="1:9" ht="13.5" customHeight="1">
      <c r="A22" s="40" t="s">
        <v>16</v>
      </c>
      <c r="B22" s="41" t="s">
        <v>111</v>
      </c>
      <c r="D22" s="40" t="s">
        <v>40</v>
      </c>
      <c r="E22" s="41" t="s">
        <v>117</v>
      </c>
      <c r="F22" s="137"/>
      <c r="G22" s="35" t="str">
        <f>E29</f>
        <v>LANUS</v>
      </c>
      <c r="H22" s="35" t="str">
        <f>E27</f>
        <v>LA SALLE</v>
      </c>
      <c r="I22" s="35" t="str">
        <f>E25</f>
        <v>MANUEL BELGRANO</v>
      </c>
    </row>
    <row r="23" spans="1:6" ht="13.5" customHeight="1" thickBot="1">
      <c r="A23" s="40" t="s">
        <v>17</v>
      </c>
      <c r="B23" s="41" t="s">
        <v>174</v>
      </c>
      <c r="D23" s="40" t="s">
        <v>41</v>
      </c>
      <c r="E23" s="41" t="s">
        <v>127</v>
      </c>
      <c r="F23" s="137"/>
    </row>
    <row r="24" spans="1:9" ht="13.5" customHeight="1">
      <c r="A24" s="40" t="s">
        <v>18</v>
      </c>
      <c r="B24" s="41" t="s">
        <v>103</v>
      </c>
      <c r="D24" s="40" t="s">
        <v>42</v>
      </c>
      <c r="E24" s="41" t="s">
        <v>178</v>
      </c>
      <c r="F24" s="137"/>
      <c r="G24" s="176" t="s">
        <v>219</v>
      </c>
      <c r="H24" s="176" t="s">
        <v>220</v>
      </c>
      <c r="I24" s="176" t="s">
        <v>221</v>
      </c>
    </row>
    <row r="25" spans="1:9" ht="13.5" customHeight="1">
      <c r="A25" s="40" t="s">
        <v>19</v>
      </c>
      <c r="B25" s="41" t="s">
        <v>112</v>
      </c>
      <c r="D25" s="40" t="s">
        <v>43</v>
      </c>
      <c r="E25" s="41" t="s">
        <v>122</v>
      </c>
      <c r="F25" s="137"/>
      <c r="G25" s="35" t="str">
        <f>B21</f>
        <v>CUBA</v>
      </c>
      <c r="H25" s="35" t="str">
        <f>B22</f>
        <v>REGATAS BELLA VISTA</v>
      </c>
      <c r="I25" s="35" t="str">
        <f>B23</f>
        <v>GIMNASIA y ESGRIMA</v>
      </c>
    </row>
    <row r="26" spans="1:9" ht="13.5" customHeight="1">
      <c r="A26" s="40" t="s">
        <v>20</v>
      </c>
      <c r="B26" s="41" t="s">
        <v>106</v>
      </c>
      <c r="D26" s="40" t="s">
        <v>44</v>
      </c>
      <c r="E26" s="41" t="s">
        <v>217</v>
      </c>
      <c r="F26" s="137"/>
      <c r="G26" s="35" t="str">
        <f>B29</f>
        <v>BELGRANO ATHLETIC</v>
      </c>
      <c r="H26" s="35" t="str">
        <f>B30</f>
        <v>LOS MATREROS</v>
      </c>
      <c r="I26" s="35" t="str">
        <f>B31</f>
        <v>DEPORTIVA FRANCESA</v>
      </c>
    </row>
    <row r="27" spans="1:9" ht="13.5" customHeight="1">
      <c r="A27" s="40" t="s">
        <v>21</v>
      </c>
      <c r="B27" s="43" t="s">
        <v>107</v>
      </c>
      <c r="D27" s="40" t="s">
        <v>45</v>
      </c>
      <c r="E27" s="41" t="s">
        <v>120</v>
      </c>
      <c r="F27" s="137"/>
      <c r="G27" s="35" t="str">
        <f>E23</f>
        <v>CENTRO NAVAL</v>
      </c>
      <c r="H27" s="35" t="str">
        <f>E21</f>
        <v>HURLING</v>
      </c>
      <c r="I27" s="35" t="str">
        <f>E19</f>
        <v>ITALIANO</v>
      </c>
    </row>
    <row r="28" spans="1:6" ht="13.5" customHeight="1" thickBot="1">
      <c r="A28" s="40" t="s">
        <v>22</v>
      </c>
      <c r="B28" s="41" t="s">
        <v>59</v>
      </c>
      <c r="D28" s="40" t="s">
        <v>46</v>
      </c>
      <c r="E28" s="41" t="s">
        <v>177</v>
      </c>
      <c r="F28" s="137"/>
    </row>
    <row r="29" spans="1:7" ht="13.5" customHeight="1">
      <c r="A29" s="40" t="s">
        <v>23</v>
      </c>
      <c r="B29" s="41" t="s">
        <v>110</v>
      </c>
      <c r="D29" s="40" t="s">
        <v>47</v>
      </c>
      <c r="E29" s="51" t="s">
        <v>175</v>
      </c>
      <c r="F29" s="138"/>
      <c r="G29" s="176" t="s">
        <v>222</v>
      </c>
    </row>
    <row r="30" spans="1:7" ht="13.5" customHeight="1">
      <c r="A30" s="40" t="s">
        <v>24</v>
      </c>
      <c r="B30" s="41" t="s">
        <v>118</v>
      </c>
      <c r="D30" s="54" t="s">
        <v>131</v>
      </c>
      <c r="E30" s="136" t="s">
        <v>180</v>
      </c>
      <c r="F30" s="138"/>
      <c r="G30" s="35" t="str">
        <f>B24</f>
        <v>LOS TILOS</v>
      </c>
    </row>
    <row r="31" spans="1:7" ht="13.5" customHeight="1">
      <c r="A31" s="40" t="s">
        <v>25</v>
      </c>
      <c r="B31" s="41" t="s">
        <v>124</v>
      </c>
      <c r="D31" s="50" t="s">
        <v>132</v>
      </c>
      <c r="E31" s="51" t="s">
        <v>128</v>
      </c>
      <c r="F31" s="138"/>
      <c r="G31" s="35" t="str">
        <f>B32</f>
        <v>MARIANO MORENO</v>
      </c>
    </row>
    <row r="32" spans="1:7" ht="13.5" customHeight="1" thickBot="1">
      <c r="A32" s="44" t="s">
        <v>26</v>
      </c>
      <c r="B32" s="45" t="s">
        <v>109</v>
      </c>
      <c r="D32" s="52" t="s">
        <v>133</v>
      </c>
      <c r="E32" s="53" t="s">
        <v>193</v>
      </c>
      <c r="F32" s="138"/>
      <c r="G32" s="35" t="str">
        <f>E17</f>
        <v>LOMAS ATHLETIC</v>
      </c>
    </row>
    <row r="33" ht="13.5" customHeight="1">
      <c r="B33" s="6"/>
    </row>
    <row r="34" ht="13.5" customHeight="1">
      <c r="B34" s="6"/>
    </row>
    <row r="35" ht="13.5" customHeight="1">
      <c r="B35" s="6"/>
    </row>
    <row r="36" ht="14.25" customHeight="1">
      <c r="B36" s="6"/>
    </row>
    <row r="37" ht="13.5" customHeight="1">
      <c r="B37" s="6"/>
    </row>
    <row r="38" ht="13.5" customHeight="1">
      <c r="B38" s="6"/>
    </row>
    <row r="39" ht="13.5" customHeight="1">
      <c r="B39" s="6"/>
    </row>
    <row r="40" ht="13.5" customHeight="1">
      <c r="B40" s="6"/>
    </row>
    <row r="41" ht="13.5" customHeight="1">
      <c r="B41" s="6"/>
    </row>
    <row r="42" ht="12.75">
      <c r="B42" s="6"/>
    </row>
    <row r="43" ht="12.75">
      <c r="B43" s="6"/>
    </row>
    <row r="44" ht="12.75">
      <c r="B44" s="6"/>
    </row>
    <row r="45" ht="12.75">
      <c r="B45" s="6"/>
    </row>
    <row r="46" ht="12.75">
      <c r="B46" s="6"/>
    </row>
    <row r="47" ht="12.75">
      <c r="B47" s="6"/>
    </row>
    <row r="48" ht="12.75">
      <c r="B48" s="6"/>
    </row>
    <row r="49" ht="12.75">
      <c r="B49" s="6"/>
    </row>
    <row r="50" ht="12.75">
      <c r="B50" s="6"/>
    </row>
    <row r="51" spans="1:9" s="2" customFormat="1" ht="12.75">
      <c r="A51" s="1"/>
      <c r="B51" s="6"/>
      <c r="C51"/>
      <c r="D51" s="1"/>
      <c r="E51"/>
      <c r="F51"/>
      <c r="G51"/>
      <c r="H51"/>
      <c r="I51"/>
    </row>
    <row r="52" spans="1:9" s="2" customFormat="1" ht="12.75">
      <c r="A52" s="1"/>
      <c r="B52" s="6"/>
      <c r="C52"/>
      <c r="D52" s="1"/>
      <c r="E52"/>
      <c r="F52"/>
      <c r="G52"/>
      <c r="H52"/>
      <c r="I52"/>
    </row>
    <row r="53" spans="1:9" s="2" customFormat="1" ht="15" customHeight="1">
      <c r="A53" s="1"/>
      <c r="B53" s="6"/>
      <c r="C53"/>
      <c r="D53" s="1"/>
      <c r="E53"/>
      <c r="F53"/>
      <c r="G53"/>
      <c r="H53"/>
      <c r="I53"/>
    </row>
    <row r="54" spans="1:9" s="2" customFormat="1" ht="12.75">
      <c r="A54" s="1"/>
      <c r="B54" s="6"/>
      <c r="C54"/>
      <c r="D54" s="1"/>
      <c r="E54"/>
      <c r="F54"/>
      <c r="G54"/>
      <c r="H54"/>
      <c r="I54"/>
    </row>
  </sheetData>
  <sheetProtection/>
  <printOptions horizontalCentered="1"/>
  <pageMargins left="0.5511811023622047" right="0.4330708661417323" top="0.1968503937007874" bottom="0.1968503937007874" header="0" footer="0"/>
  <pageSetup fitToHeight="1" fitToWidth="1"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5:Q96"/>
  <sheetViews>
    <sheetView showGridLines="0" tabSelected="1" zoomScale="89" zoomScaleNormal="89" zoomScalePageLayoutView="0" workbookViewId="0" topLeftCell="A1">
      <selection activeCell="H18" sqref="H18"/>
    </sheetView>
  </sheetViews>
  <sheetFormatPr defaultColWidth="11.421875" defaultRowHeight="12.75"/>
  <cols>
    <col min="1" max="1" width="2.28125" style="85" customWidth="1"/>
    <col min="2" max="2" width="8.7109375" style="139" bestFit="1" customWidth="1"/>
    <col min="3" max="3" width="40.8515625" style="140" customWidth="1"/>
    <col min="4" max="4" width="9.28125" style="140" customWidth="1"/>
    <col min="5" max="5" width="41.00390625" style="140" customWidth="1"/>
    <col min="6" max="6" width="9.28125" style="140" customWidth="1"/>
    <col min="7" max="7" width="7.00390625" style="140" customWidth="1"/>
    <col min="8" max="8" width="46.00390625" style="135" customWidth="1"/>
    <col min="9" max="9" width="9.57421875" style="141" customWidth="1"/>
    <col min="10" max="10" width="15.57421875" style="141" customWidth="1"/>
    <col min="11" max="11" width="19.8515625" style="141" customWidth="1"/>
    <col min="12" max="12" width="3.8515625" style="85" customWidth="1"/>
    <col min="13" max="16384" width="11.421875" style="85" customWidth="1"/>
  </cols>
  <sheetData>
    <row r="5" ht="12.75">
      <c r="B5" s="199" t="s">
        <v>392</v>
      </c>
    </row>
    <row r="6" ht="13.5" thickBot="1"/>
    <row r="7" spans="2:11" ht="24.75" customHeight="1" thickBot="1">
      <c r="B7" s="171" t="s">
        <v>302</v>
      </c>
      <c r="C7" s="172" t="s">
        <v>232</v>
      </c>
      <c r="D7" s="175" t="s">
        <v>304</v>
      </c>
      <c r="E7" s="172" t="s">
        <v>232</v>
      </c>
      <c r="F7" s="175" t="s">
        <v>304</v>
      </c>
      <c r="G7" s="174" t="s">
        <v>303</v>
      </c>
      <c r="H7" s="172" t="s">
        <v>307</v>
      </c>
      <c r="I7" s="173" t="s">
        <v>305</v>
      </c>
      <c r="J7" s="298" t="s">
        <v>306</v>
      </c>
      <c r="K7" s="299"/>
    </row>
    <row r="8" spans="2:12" ht="19.5" customHeight="1">
      <c r="B8" s="142" t="s">
        <v>2</v>
      </c>
      <c r="C8" s="184" t="str">
        <f>'Ranking 2016 1° Fecha Olivos'!G25</f>
        <v>CUBA</v>
      </c>
      <c r="D8" s="177"/>
      <c r="E8" s="184" t="str">
        <f>'Ranking 2016 1° Fecha Olivos'!G27</f>
        <v>CENTRO NAVAL</v>
      </c>
      <c r="F8" s="177"/>
      <c r="G8" s="157">
        <v>13</v>
      </c>
      <c r="H8" s="170">
        <v>42667</v>
      </c>
      <c r="I8" s="181">
        <v>0.7916666666666666</v>
      </c>
      <c r="J8" s="300"/>
      <c r="K8" s="301"/>
      <c r="L8" s="85" t="s">
        <v>0</v>
      </c>
    </row>
    <row r="9" spans="2:11" ht="19.5" customHeight="1">
      <c r="B9" s="143" t="s">
        <v>4</v>
      </c>
      <c r="C9" s="185" t="str">
        <f>'Ranking 2016 1° Fecha Olivos'!H25</f>
        <v>REGATAS BELLA VISTA</v>
      </c>
      <c r="D9" s="178"/>
      <c r="E9" s="185" t="str">
        <f>'Ranking 2016 1° Fecha Olivos'!H27</f>
        <v>HURLING</v>
      </c>
      <c r="F9" s="178"/>
      <c r="G9" s="158">
        <v>14</v>
      </c>
      <c r="H9" s="162">
        <v>42667</v>
      </c>
      <c r="I9" s="182">
        <v>0.8055555555555555</v>
      </c>
      <c r="J9" s="288"/>
      <c r="K9" s="289"/>
    </row>
    <row r="10" spans="2:11" ht="19.5" customHeight="1">
      <c r="B10" s="143" t="s">
        <v>5</v>
      </c>
      <c r="C10" s="186" t="str">
        <f>'Ranking 2016 1° Fecha Olivos'!I25</f>
        <v>GIMNASIA y ESGRIMA</v>
      </c>
      <c r="D10" s="178"/>
      <c r="E10" s="186" t="str">
        <f>'Ranking 2016 1° Fecha Olivos'!I27</f>
        <v>ITALIANO</v>
      </c>
      <c r="F10" s="178"/>
      <c r="G10" s="158">
        <v>15</v>
      </c>
      <c r="H10" s="162">
        <v>42667</v>
      </c>
      <c r="I10" s="182">
        <v>0.819444444444444</v>
      </c>
      <c r="J10" s="288"/>
      <c r="K10" s="289"/>
    </row>
    <row r="11" spans="2:11" ht="19.5" customHeight="1">
      <c r="B11" s="143" t="s">
        <v>6</v>
      </c>
      <c r="C11" s="186" t="str">
        <f>'Ranking 2016 1° Fecha Olivos'!G30</f>
        <v>LOS TILOS</v>
      </c>
      <c r="D11" s="178"/>
      <c r="E11" s="186" t="str">
        <f>'Ranking 2016 1° Fecha Olivos'!G32</f>
        <v>LOMAS ATHLETIC</v>
      </c>
      <c r="F11" s="178"/>
      <c r="G11" s="158">
        <v>16</v>
      </c>
      <c r="H11" s="162">
        <v>42667</v>
      </c>
      <c r="I11" s="182">
        <v>0.833333333333333</v>
      </c>
      <c r="J11" s="288"/>
      <c r="K11" s="289"/>
    </row>
    <row r="12" spans="2:11" ht="19.5" customHeight="1">
      <c r="B12" s="143" t="s">
        <v>7</v>
      </c>
      <c r="C12" s="186" t="str">
        <f>'Ranking 2016 1° Fecha Olivos'!G26</f>
        <v>BELGRANO ATHLETIC</v>
      </c>
      <c r="D12" s="178"/>
      <c r="E12" s="186" t="str">
        <f>'Ranking 2016 1° Fecha Olivos'!G27</f>
        <v>CENTRO NAVAL</v>
      </c>
      <c r="F12" s="178"/>
      <c r="G12" s="158">
        <v>13</v>
      </c>
      <c r="H12" s="162">
        <v>42667</v>
      </c>
      <c r="I12" s="182">
        <v>0.847222222222222</v>
      </c>
      <c r="J12" s="288"/>
      <c r="K12" s="289"/>
    </row>
    <row r="13" spans="2:11" ht="19.5" customHeight="1">
      <c r="B13" s="143" t="s">
        <v>8</v>
      </c>
      <c r="C13" s="186" t="str">
        <f>'Ranking 2016 1° Fecha Olivos'!H26</f>
        <v>LOS MATREROS</v>
      </c>
      <c r="D13" s="178"/>
      <c r="E13" s="186" t="str">
        <f>'Ranking 2016 1° Fecha Olivos'!H27</f>
        <v>HURLING</v>
      </c>
      <c r="F13" s="178"/>
      <c r="G13" s="158">
        <v>14</v>
      </c>
      <c r="H13" s="162">
        <v>42667</v>
      </c>
      <c r="I13" s="182">
        <v>0.861111111111111</v>
      </c>
      <c r="J13" s="288"/>
      <c r="K13" s="289"/>
    </row>
    <row r="14" spans="2:11" ht="19.5" customHeight="1">
      <c r="B14" s="143" t="s">
        <v>9</v>
      </c>
      <c r="C14" s="186" t="str">
        <f>'Ranking 2016 1° Fecha Olivos'!I26</f>
        <v>DEPORTIVA FRANCESA</v>
      </c>
      <c r="D14" s="178"/>
      <c r="E14" s="186" t="str">
        <f>'Ranking 2016 1° Fecha Olivos'!I27</f>
        <v>ITALIANO</v>
      </c>
      <c r="F14" s="178"/>
      <c r="G14" s="158">
        <v>15</v>
      </c>
      <c r="H14" s="162">
        <v>42667</v>
      </c>
      <c r="I14" s="182">
        <v>0.875</v>
      </c>
      <c r="J14" s="288"/>
      <c r="K14" s="289"/>
    </row>
    <row r="15" spans="2:14" ht="19.5" customHeight="1">
      <c r="B15" s="143" t="s">
        <v>10</v>
      </c>
      <c r="C15" s="186" t="str">
        <f>'Ranking 2016 1° Fecha Olivos'!G31</f>
        <v>MARIANO MORENO</v>
      </c>
      <c r="D15" s="178"/>
      <c r="E15" s="186" t="str">
        <f>'Ranking 2016 1° Fecha Olivos'!G32</f>
        <v>LOMAS ATHLETIC</v>
      </c>
      <c r="F15" s="178"/>
      <c r="G15" s="158">
        <v>16</v>
      </c>
      <c r="H15" s="162">
        <v>42667</v>
      </c>
      <c r="I15" s="182">
        <v>0.888888888888889</v>
      </c>
      <c r="J15" s="288" t="s">
        <v>0</v>
      </c>
      <c r="K15" s="289"/>
      <c r="N15" s="85" t="s">
        <v>0</v>
      </c>
    </row>
    <row r="16" spans="2:13" ht="19.5" customHeight="1">
      <c r="B16" s="143" t="s">
        <v>11</v>
      </c>
      <c r="C16" s="186" t="str">
        <f>'Ranking 2016 1° Fecha Olivos'!G25</f>
        <v>CUBA</v>
      </c>
      <c r="D16" s="178"/>
      <c r="E16" s="186" t="str">
        <f>'Ranking 2016 1° Fecha Olivos'!G26</f>
        <v>BELGRANO ATHLETIC</v>
      </c>
      <c r="F16" s="178"/>
      <c r="G16" s="158">
        <v>13</v>
      </c>
      <c r="H16" s="162">
        <v>42667</v>
      </c>
      <c r="I16" s="182">
        <v>0.902777777777778</v>
      </c>
      <c r="J16" s="294" t="s">
        <v>0</v>
      </c>
      <c r="K16" s="295"/>
      <c r="M16" s="85" t="s">
        <v>0</v>
      </c>
    </row>
    <row r="17" spans="2:11" ht="19.5" customHeight="1">
      <c r="B17" s="143" t="s">
        <v>12</v>
      </c>
      <c r="C17" s="186" t="str">
        <f>'Ranking 2016 1° Fecha Olivos'!H25</f>
        <v>REGATAS BELLA VISTA</v>
      </c>
      <c r="D17" s="178"/>
      <c r="E17" s="186" t="str">
        <f>'Ranking 2016 1° Fecha Olivos'!H26</f>
        <v>LOS MATREROS</v>
      </c>
      <c r="F17" s="178"/>
      <c r="G17" s="158">
        <v>14</v>
      </c>
      <c r="H17" s="162">
        <v>42667</v>
      </c>
      <c r="I17" s="182">
        <v>0.916666666666667</v>
      </c>
      <c r="J17" s="288"/>
      <c r="K17" s="289"/>
    </row>
    <row r="18" spans="2:11" ht="19.5" customHeight="1">
      <c r="B18" s="156" t="s">
        <v>13</v>
      </c>
      <c r="C18" s="187" t="str">
        <f>'Ranking 2016 1° Fecha Olivos'!I25</f>
        <v>GIMNASIA y ESGRIMA</v>
      </c>
      <c r="D18" s="178"/>
      <c r="E18" s="187" t="str">
        <f>'Ranking 2016 1° Fecha Olivos'!I26</f>
        <v>DEPORTIVA FRANCESA</v>
      </c>
      <c r="F18" s="178"/>
      <c r="G18" s="158">
        <v>15</v>
      </c>
      <c r="H18" s="162">
        <v>42667</v>
      </c>
      <c r="I18" s="182">
        <v>0.930555555555555</v>
      </c>
      <c r="J18" s="288"/>
      <c r="K18" s="289"/>
    </row>
    <row r="19" spans="2:11" ht="19.5" customHeight="1" thickBot="1">
      <c r="B19" s="146" t="s">
        <v>14</v>
      </c>
      <c r="C19" s="188" t="str">
        <f>'Ranking 2016 1° Fecha Olivos'!G30</f>
        <v>LOS TILOS</v>
      </c>
      <c r="D19" s="179"/>
      <c r="E19" s="188" t="str">
        <f>'Ranking 2016 1° Fecha Olivos'!G31</f>
        <v>MARIANO MORENO</v>
      </c>
      <c r="F19" s="179"/>
      <c r="G19" s="161">
        <v>16</v>
      </c>
      <c r="H19" s="167">
        <v>42667</v>
      </c>
      <c r="I19" s="183">
        <v>0.944444444444444</v>
      </c>
      <c r="J19" s="286"/>
      <c r="K19" s="287"/>
    </row>
    <row r="20" spans="2:12" ht="19.5" customHeight="1">
      <c r="B20" s="147" t="s">
        <v>15</v>
      </c>
      <c r="C20" s="189" t="str">
        <f>'Ranking 2016 1° Fecha Olivos'!I15</f>
        <v>SITAS</v>
      </c>
      <c r="D20" s="180"/>
      <c r="E20" s="189" t="str">
        <f>'Ranking 2016 1° Fecha Olivos'!I17</f>
        <v>CASA DE PADUA</v>
      </c>
      <c r="F20" s="180"/>
      <c r="G20" s="160">
        <v>9</v>
      </c>
      <c r="H20" s="165">
        <v>42668</v>
      </c>
      <c r="I20" s="181">
        <v>0.7916666666666666</v>
      </c>
      <c r="J20" s="296"/>
      <c r="K20" s="297"/>
      <c r="L20" s="144"/>
    </row>
    <row r="21" spans="2:12" ht="19.5" customHeight="1">
      <c r="B21" s="143" t="s">
        <v>16</v>
      </c>
      <c r="C21" s="186" t="str">
        <f>'Ranking 2016 1° Fecha Olivos'!G20</f>
        <v>SIC</v>
      </c>
      <c r="D21" s="178"/>
      <c r="E21" s="186" t="str">
        <f>'Ranking 2016 1° Fecha Olivos'!G22</f>
        <v>LANUS</v>
      </c>
      <c r="F21" s="178"/>
      <c r="G21" s="158">
        <v>10</v>
      </c>
      <c r="H21" s="163">
        <v>42668</v>
      </c>
      <c r="I21" s="182">
        <v>0.8055555555555555</v>
      </c>
      <c r="J21" s="288"/>
      <c r="K21" s="289"/>
      <c r="L21" s="145"/>
    </row>
    <row r="22" spans="2:11" ht="19.5" customHeight="1">
      <c r="B22" s="143" t="s">
        <v>17</v>
      </c>
      <c r="C22" s="186" t="str">
        <f>'Ranking 2016 1° Fecha Olivos'!H20</f>
        <v>SAN MARTIN</v>
      </c>
      <c r="D22" s="178"/>
      <c r="E22" s="185" t="str">
        <f>'Ranking 2016 1° Fecha Olivos'!H22</f>
        <v>LA SALLE</v>
      </c>
      <c r="F22" s="178"/>
      <c r="G22" s="159">
        <v>11</v>
      </c>
      <c r="H22" s="163">
        <v>42668</v>
      </c>
      <c r="I22" s="182">
        <v>0.819444444444444</v>
      </c>
      <c r="J22" s="288"/>
      <c r="K22" s="289"/>
    </row>
    <row r="23" spans="2:11" ht="19.5" customHeight="1">
      <c r="B23" s="143" t="s">
        <v>18</v>
      </c>
      <c r="C23" s="185" t="str">
        <f>'Ranking 2016 1° Fecha Olivos'!I20</f>
        <v>SAN LUIS</v>
      </c>
      <c r="D23" s="178"/>
      <c r="E23" s="185" t="str">
        <f>'Ranking 2016 1° Fecha Olivos'!I22</f>
        <v>MANUEL BELGRANO</v>
      </c>
      <c r="F23" s="178"/>
      <c r="G23" s="158">
        <v>12</v>
      </c>
      <c r="H23" s="163">
        <v>42668</v>
      </c>
      <c r="I23" s="182">
        <v>0.833333333333333</v>
      </c>
      <c r="J23" s="288"/>
      <c r="K23" s="289"/>
    </row>
    <row r="24" spans="2:11" ht="19.5" customHeight="1">
      <c r="B24" s="147" t="s">
        <v>19</v>
      </c>
      <c r="C24" s="190" t="str">
        <f>'Ranking 2016 1° Fecha Olivos'!I16</f>
        <v>SAN CIRANO</v>
      </c>
      <c r="D24" s="180"/>
      <c r="E24" s="189" t="str">
        <f>'Ranking 2016 1° Fecha Olivos'!I17</f>
        <v>CASA DE PADUA</v>
      </c>
      <c r="F24" s="180"/>
      <c r="G24" s="160">
        <v>9</v>
      </c>
      <c r="H24" s="163">
        <v>42668</v>
      </c>
      <c r="I24" s="182">
        <v>0.847222222222222</v>
      </c>
      <c r="J24" s="288"/>
      <c r="K24" s="289"/>
    </row>
    <row r="25" spans="2:11" ht="19.5" customHeight="1">
      <c r="B25" s="143" t="s">
        <v>20</v>
      </c>
      <c r="C25" s="186" t="str">
        <f>'Ranking 2016 1° Fecha Olivos'!G21</f>
        <v>ATLETICO DEL ROSARIO</v>
      </c>
      <c r="D25" s="178"/>
      <c r="E25" s="185" t="str">
        <f>'Ranking 2016 1° Fecha Olivos'!G22</f>
        <v>LANUS</v>
      </c>
      <c r="F25" s="178"/>
      <c r="G25" s="158">
        <v>10</v>
      </c>
      <c r="H25" s="163">
        <v>42668</v>
      </c>
      <c r="I25" s="182">
        <v>0.861111111111111</v>
      </c>
      <c r="J25" s="288"/>
      <c r="K25" s="289"/>
    </row>
    <row r="26" spans="2:11" ht="19.5" customHeight="1">
      <c r="B26" s="143" t="s">
        <v>21</v>
      </c>
      <c r="C26" s="186" t="str">
        <f>'Ranking 2016 1° Fecha Olivos'!H21</f>
        <v>BUENOS AIRES</v>
      </c>
      <c r="D26" s="178"/>
      <c r="E26" s="186" t="str">
        <f>'Ranking 2016 1° Fecha Olivos'!H22</f>
        <v>LA SALLE</v>
      </c>
      <c r="F26" s="178"/>
      <c r="G26" s="159">
        <v>11</v>
      </c>
      <c r="H26" s="163">
        <v>42668</v>
      </c>
      <c r="I26" s="182">
        <v>0.875</v>
      </c>
      <c r="J26" s="288"/>
      <c r="K26" s="289"/>
    </row>
    <row r="27" spans="2:11" ht="19.5" customHeight="1">
      <c r="B27" s="143" t="s">
        <v>22</v>
      </c>
      <c r="C27" s="186" t="str">
        <f>'Ranking 2016 1° Fecha Olivos'!I21</f>
        <v>LA PLATA</v>
      </c>
      <c r="D27" s="178"/>
      <c r="E27" s="186" t="str">
        <f>'Ranking 2016 1° Fecha Olivos'!I22</f>
        <v>MANUEL BELGRANO</v>
      </c>
      <c r="F27" s="178"/>
      <c r="G27" s="158">
        <v>12</v>
      </c>
      <c r="H27" s="163">
        <v>42668</v>
      </c>
      <c r="I27" s="182">
        <v>0.888888888888889</v>
      </c>
      <c r="J27" s="288"/>
      <c r="K27" s="289"/>
    </row>
    <row r="28" spans="2:11" ht="19.5" customHeight="1">
      <c r="B28" s="143" t="s">
        <v>23</v>
      </c>
      <c r="C28" s="186" t="str">
        <f>'Ranking 2016 1° Fecha Olivos'!I15</f>
        <v>SITAS</v>
      </c>
      <c r="D28" s="178"/>
      <c r="E28" s="186" t="str">
        <f>'Ranking 2016 1° Fecha Olivos'!I16</f>
        <v>SAN CIRANO</v>
      </c>
      <c r="F28" s="178"/>
      <c r="G28" s="160">
        <v>9</v>
      </c>
      <c r="H28" s="163">
        <v>42668</v>
      </c>
      <c r="I28" s="182">
        <v>0.902777777777778</v>
      </c>
      <c r="J28" s="288"/>
      <c r="K28" s="289"/>
    </row>
    <row r="29" spans="2:11" ht="19.5" customHeight="1">
      <c r="B29" s="143" t="s">
        <v>24</v>
      </c>
      <c r="C29" s="187" t="str">
        <f>'Ranking 2016 1° Fecha Olivos'!G20</f>
        <v>SIC</v>
      </c>
      <c r="D29" s="178"/>
      <c r="E29" s="187" t="str">
        <f>'Ranking 2016 1° Fecha Olivos'!G21</f>
        <v>ATLETICO DEL ROSARIO</v>
      </c>
      <c r="F29" s="178"/>
      <c r="G29" s="158">
        <v>10</v>
      </c>
      <c r="H29" s="163">
        <v>42668</v>
      </c>
      <c r="I29" s="182">
        <v>0.916666666666667</v>
      </c>
      <c r="J29" s="288"/>
      <c r="K29" s="289"/>
    </row>
    <row r="30" spans="2:11" ht="19.5" customHeight="1">
      <c r="B30" s="143" t="s">
        <v>25</v>
      </c>
      <c r="C30" s="186" t="str">
        <f>'Ranking 2016 1° Fecha Olivos'!H20</f>
        <v>SAN MARTIN</v>
      </c>
      <c r="D30" s="178"/>
      <c r="E30" s="186" t="str">
        <f>'Ranking 2016 1° Fecha Olivos'!H21</f>
        <v>BUENOS AIRES</v>
      </c>
      <c r="F30" s="178"/>
      <c r="G30" s="159">
        <v>11</v>
      </c>
      <c r="H30" s="163">
        <v>42668</v>
      </c>
      <c r="I30" s="182">
        <v>0.930555555555555</v>
      </c>
      <c r="J30" s="294"/>
      <c r="K30" s="295"/>
    </row>
    <row r="31" spans="2:11" ht="19.5" customHeight="1" thickBot="1">
      <c r="B31" s="146" t="s">
        <v>26</v>
      </c>
      <c r="C31" s="188" t="str">
        <f>'Ranking 2016 1° Fecha Olivos'!I20</f>
        <v>SAN LUIS</v>
      </c>
      <c r="D31" s="179"/>
      <c r="E31" s="188" t="str">
        <f>'Ranking 2016 1° Fecha Olivos'!I21</f>
        <v>LA PLATA</v>
      </c>
      <c r="F31" s="179"/>
      <c r="G31" s="161">
        <v>12</v>
      </c>
      <c r="H31" s="168">
        <v>42668</v>
      </c>
      <c r="I31" s="183">
        <v>0.944444444444444</v>
      </c>
      <c r="J31" s="286"/>
      <c r="K31" s="287"/>
    </row>
    <row r="32" spans="2:11" ht="19.5" customHeight="1">
      <c r="B32" s="147" t="s">
        <v>27</v>
      </c>
      <c r="C32" s="189" t="str">
        <f>'Ranking 2016 1° Fecha Olivos'!G5</f>
        <v>PUCARA</v>
      </c>
      <c r="D32" s="180"/>
      <c r="E32" s="189" t="str">
        <f>'Ranking 2016 1° Fecha Olivos'!G7</f>
        <v>MERCEDES</v>
      </c>
      <c r="F32" s="180"/>
      <c r="G32" s="160">
        <v>1</v>
      </c>
      <c r="H32" s="166">
        <v>42669</v>
      </c>
      <c r="I32" s="181">
        <v>0.7916666666666666</v>
      </c>
      <c r="J32" s="292"/>
      <c r="K32" s="293"/>
    </row>
    <row r="33" spans="2:11" ht="19.5" customHeight="1">
      <c r="B33" s="143" t="s">
        <v>28</v>
      </c>
      <c r="C33" s="185" t="str">
        <f>'Ranking 2016 1° Fecha Olivos'!H5</f>
        <v>HINDU</v>
      </c>
      <c r="D33" s="178"/>
      <c r="E33" s="185" t="str">
        <f>'Ranking 2016 1° Fecha Olivos'!H7</f>
        <v>ALBATROS</v>
      </c>
      <c r="F33" s="178"/>
      <c r="G33" s="158">
        <v>2</v>
      </c>
      <c r="H33" s="164">
        <v>42669</v>
      </c>
      <c r="I33" s="182">
        <v>0.8055555555555555</v>
      </c>
      <c r="J33" s="288" t="s">
        <v>0</v>
      </c>
      <c r="K33" s="289"/>
    </row>
    <row r="34" spans="2:11" ht="19.5" customHeight="1">
      <c r="B34" s="143" t="s">
        <v>29</v>
      </c>
      <c r="C34" s="186" t="str">
        <f>'Ranking 2016 1° Fecha Olivos'!I5</f>
        <v>LICEO NAVAL</v>
      </c>
      <c r="D34" s="178"/>
      <c r="E34" s="186" t="str">
        <f>'Ranking 2016 1° Fecha Olivos'!I7</f>
        <v>TIGRE</v>
      </c>
      <c r="F34" s="178"/>
      <c r="G34" s="158">
        <v>3</v>
      </c>
      <c r="H34" s="164">
        <v>42669</v>
      </c>
      <c r="I34" s="182">
        <v>0.819444444444444</v>
      </c>
      <c r="J34" s="294"/>
      <c r="K34" s="295"/>
    </row>
    <row r="35" spans="2:11" ht="19.5" customHeight="1">
      <c r="B35" s="156" t="s">
        <v>30</v>
      </c>
      <c r="C35" s="187" t="str">
        <f>'Ranking 2016 1° Fecha Olivos'!G10</f>
        <v>CASI</v>
      </c>
      <c r="D35" s="178"/>
      <c r="E35" s="187" t="str">
        <f>'Ranking 2016 1° Fecha Olivos'!G12</f>
        <v>ST. BRENDAN´S</v>
      </c>
      <c r="F35" s="178"/>
      <c r="G35" s="158">
        <v>4</v>
      </c>
      <c r="H35" s="164">
        <v>42669</v>
      </c>
      <c r="I35" s="182">
        <v>0.833333333333333</v>
      </c>
      <c r="J35" s="288"/>
      <c r="K35" s="289"/>
    </row>
    <row r="36" spans="2:11" ht="19.5" customHeight="1">
      <c r="B36" s="143" t="s">
        <v>31</v>
      </c>
      <c r="C36" s="186" t="str">
        <f>'Ranking 2016 1° Fecha Olivos'!G6</f>
        <v>OLIVOS</v>
      </c>
      <c r="D36" s="178"/>
      <c r="E36" s="185" t="str">
        <f>'Ranking 2016 1° Fecha Olivos'!G7</f>
        <v>MERCEDES</v>
      </c>
      <c r="F36" s="178"/>
      <c r="G36" s="158">
        <v>1</v>
      </c>
      <c r="H36" s="164">
        <v>42669</v>
      </c>
      <c r="I36" s="182">
        <v>0.847222222222222</v>
      </c>
      <c r="J36" s="288"/>
      <c r="K36" s="289"/>
    </row>
    <row r="37" spans="2:11" ht="19.5" customHeight="1">
      <c r="B37" s="143" t="s">
        <v>32</v>
      </c>
      <c r="C37" s="186" t="str">
        <f>'Ranking 2016 1° Fecha Olivos'!H6</f>
        <v>UNIVERSITARIO DE LA PLATA</v>
      </c>
      <c r="D37" s="178"/>
      <c r="E37" s="185" t="str">
        <f>'Ranking 2016 1° Fecha Olivos'!H7</f>
        <v>ALBATROS</v>
      </c>
      <c r="F37" s="178"/>
      <c r="G37" s="158">
        <v>2</v>
      </c>
      <c r="H37" s="164">
        <v>42669</v>
      </c>
      <c r="I37" s="182">
        <v>0.861111111111111</v>
      </c>
      <c r="J37" s="288"/>
      <c r="K37" s="289"/>
    </row>
    <row r="38" spans="2:11" ht="19.5" customHeight="1">
      <c r="B38" s="143" t="s">
        <v>33</v>
      </c>
      <c r="C38" s="186" t="str">
        <f>'Ranking 2016 1° Fecha Olivos'!I6</f>
        <v>SAN PATRICIO</v>
      </c>
      <c r="D38" s="178"/>
      <c r="E38" s="185" t="str">
        <f>'Ranking 2016 1° Fecha Olivos'!I7</f>
        <v>TIGRE</v>
      </c>
      <c r="F38" s="178"/>
      <c r="G38" s="158">
        <v>3</v>
      </c>
      <c r="H38" s="164">
        <v>42669</v>
      </c>
      <c r="I38" s="182">
        <v>0.875</v>
      </c>
      <c r="J38" s="288"/>
      <c r="K38" s="289"/>
    </row>
    <row r="39" spans="2:11" ht="19.5" customHeight="1">
      <c r="B39" s="143" t="s">
        <v>34</v>
      </c>
      <c r="C39" s="186" t="str">
        <f>'Ranking 2016 1° Fecha Olivos'!G11</f>
        <v>CHAMPAGNAT</v>
      </c>
      <c r="D39" s="178"/>
      <c r="E39" s="186" t="str">
        <f>'Ranking 2016 1° Fecha Olivos'!G12</f>
        <v>ST. BRENDAN´S</v>
      </c>
      <c r="F39" s="178"/>
      <c r="G39" s="158">
        <v>4</v>
      </c>
      <c r="H39" s="164">
        <v>42669</v>
      </c>
      <c r="I39" s="182">
        <v>0.888888888888889</v>
      </c>
      <c r="J39" s="288"/>
      <c r="K39" s="289"/>
    </row>
    <row r="40" spans="2:11" ht="19.5" customHeight="1">
      <c r="B40" s="147" t="s">
        <v>35</v>
      </c>
      <c r="C40" s="190" t="str">
        <f>'Ranking 2016 1° Fecha Olivos'!G5</f>
        <v>PUCARA</v>
      </c>
      <c r="D40" s="180"/>
      <c r="E40" s="190" t="str">
        <f>'Ranking 2016 1° Fecha Olivos'!G6</f>
        <v>OLIVOS</v>
      </c>
      <c r="F40" s="180"/>
      <c r="G40" s="160">
        <v>1</v>
      </c>
      <c r="H40" s="164">
        <v>42669</v>
      </c>
      <c r="I40" s="182">
        <v>0.902777777777778</v>
      </c>
      <c r="J40" s="288"/>
      <c r="K40" s="289"/>
    </row>
    <row r="41" spans="2:11" ht="19.5" customHeight="1">
      <c r="B41" s="143" t="s">
        <v>36</v>
      </c>
      <c r="C41" s="187" t="str">
        <f>'Ranking 2016 1° Fecha Olivos'!H5</f>
        <v>HINDU</v>
      </c>
      <c r="D41" s="178"/>
      <c r="E41" s="187" t="str">
        <f>'Ranking 2016 1° Fecha Olivos'!H6</f>
        <v>UNIVERSITARIO DE LA PLATA</v>
      </c>
      <c r="F41" s="178"/>
      <c r="G41" s="158">
        <v>2</v>
      </c>
      <c r="H41" s="164">
        <v>42669</v>
      </c>
      <c r="I41" s="182">
        <v>0.916666666666667</v>
      </c>
      <c r="J41" s="288"/>
      <c r="K41" s="289"/>
    </row>
    <row r="42" spans="2:11" ht="19.5" customHeight="1">
      <c r="B42" s="143" t="s">
        <v>37</v>
      </c>
      <c r="C42" s="186" t="str">
        <f>'Ranking 2016 1° Fecha Olivos'!I5</f>
        <v>LICEO NAVAL</v>
      </c>
      <c r="D42" s="178"/>
      <c r="E42" s="186" t="str">
        <f>'Ranking 2016 1° Fecha Olivos'!I6</f>
        <v>SAN PATRICIO</v>
      </c>
      <c r="F42" s="178"/>
      <c r="G42" s="158">
        <v>3</v>
      </c>
      <c r="H42" s="164">
        <v>42669</v>
      </c>
      <c r="I42" s="182">
        <v>0.930555555555555</v>
      </c>
      <c r="J42" s="288"/>
      <c r="K42" s="289"/>
    </row>
    <row r="43" spans="2:11" ht="19.5" customHeight="1" thickBot="1">
      <c r="B43" s="146" t="s">
        <v>38</v>
      </c>
      <c r="C43" s="191" t="str">
        <f>'Ranking 2016 1° Fecha Olivos'!G10</f>
        <v>CASI</v>
      </c>
      <c r="D43" s="179"/>
      <c r="E43" s="191" t="str">
        <f>'Ranking 2016 1° Fecha Olivos'!G11</f>
        <v>CHAMPAGNAT</v>
      </c>
      <c r="F43" s="179"/>
      <c r="G43" s="161">
        <v>4</v>
      </c>
      <c r="H43" s="169">
        <v>42669</v>
      </c>
      <c r="I43" s="183">
        <v>0.944444444444444</v>
      </c>
      <c r="J43" s="290"/>
      <c r="K43" s="291"/>
    </row>
    <row r="44" spans="2:11" ht="19.5" customHeight="1">
      <c r="B44" s="147" t="s">
        <v>39</v>
      </c>
      <c r="C44" s="190" t="str">
        <f>'Ranking 2016 1° Fecha Olivos'!H10</f>
        <v>NEWMAN</v>
      </c>
      <c r="D44" s="180"/>
      <c r="E44" s="190" t="str">
        <f>'Ranking 2016 1° Fecha Olivos'!H12</f>
        <v>LICEO MILITAR</v>
      </c>
      <c r="F44" s="180"/>
      <c r="G44" s="160">
        <v>5</v>
      </c>
      <c r="H44" s="166">
        <v>42670</v>
      </c>
      <c r="I44" s="181">
        <v>0.7916666666666666</v>
      </c>
      <c r="J44" s="292"/>
      <c r="K44" s="293"/>
    </row>
    <row r="45" spans="2:11" ht="19.5" customHeight="1">
      <c r="B45" s="143" t="s">
        <v>40</v>
      </c>
      <c r="C45" s="185" t="str">
        <f>'Ranking 2016 1° Fecha Olivos'!I10</f>
        <v>SAN ALBANO</v>
      </c>
      <c r="D45" s="178"/>
      <c r="E45" s="185" t="str">
        <f>'Ranking 2016 1° Fecha Olivos'!I12</f>
        <v>DON BOSCO</v>
      </c>
      <c r="F45" s="178"/>
      <c r="G45" s="158">
        <v>6</v>
      </c>
      <c r="H45" s="164">
        <v>42670</v>
      </c>
      <c r="I45" s="182">
        <v>0.8055555555555555</v>
      </c>
      <c r="J45" s="288"/>
      <c r="K45" s="289"/>
    </row>
    <row r="46" spans="2:11" ht="19.5" customHeight="1">
      <c r="B46" s="143" t="s">
        <v>41</v>
      </c>
      <c r="C46" s="185" t="str">
        <f>'Ranking 2016 1° Fecha Olivos'!G15</f>
        <v>ALUMNI</v>
      </c>
      <c r="D46" s="178"/>
      <c r="E46" s="185" t="str">
        <f>'Ranking 2016 1° Fecha Olivos'!G17</f>
        <v>PUEYRREDON</v>
      </c>
      <c r="F46" s="178"/>
      <c r="G46" s="158">
        <v>7</v>
      </c>
      <c r="H46" s="164">
        <v>42670</v>
      </c>
      <c r="I46" s="182">
        <v>0.819444444444444</v>
      </c>
      <c r="J46" s="288"/>
      <c r="K46" s="289"/>
    </row>
    <row r="47" spans="2:11" ht="19.5" customHeight="1">
      <c r="B47" s="143" t="s">
        <v>42</v>
      </c>
      <c r="C47" s="185" t="str">
        <f>'Ranking 2016 1° Fecha Olivos'!H15</f>
        <v>BANCO NACION</v>
      </c>
      <c r="D47" s="178"/>
      <c r="E47" s="185" t="str">
        <f>'Ranking 2016 1° Fecha Olivos'!H17</f>
        <v>C.U. DE QUILMES</v>
      </c>
      <c r="F47" s="178"/>
      <c r="G47" s="158">
        <v>8</v>
      </c>
      <c r="H47" s="164">
        <v>42670</v>
      </c>
      <c r="I47" s="182">
        <v>0.833333333333333</v>
      </c>
      <c r="J47" s="288"/>
      <c r="K47" s="289"/>
    </row>
    <row r="48" spans="2:11" ht="19.5" customHeight="1">
      <c r="B48" s="143" t="s">
        <v>43</v>
      </c>
      <c r="C48" s="185" t="str">
        <f>'Ranking 2016 1° Fecha Olivos'!H11</f>
        <v>SAN FERNANDO</v>
      </c>
      <c r="D48" s="178"/>
      <c r="E48" s="185" t="str">
        <f>'Ranking 2016 1° Fecha Olivos'!H12</f>
        <v>LICEO MILITAR</v>
      </c>
      <c r="F48" s="178"/>
      <c r="G48" s="160">
        <v>5</v>
      </c>
      <c r="H48" s="164">
        <v>42670</v>
      </c>
      <c r="I48" s="182">
        <v>0.847222222222222</v>
      </c>
      <c r="J48" s="288"/>
      <c r="K48" s="289"/>
    </row>
    <row r="49" spans="2:11" ht="19.5" customHeight="1">
      <c r="B49" s="143" t="s">
        <v>44</v>
      </c>
      <c r="C49" s="185" t="str">
        <f>'Ranking 2016 1° Fecha Olivos'!I11</f>
        <v>DELTA</v>
      </c>
      <c r="D49" s="178"/>
      <c r="E49" s="185" t="str">
        <f>'Ranking 2016 1° Fecha Olivos'!I12</f>
        <v>DON BOSCO</v>
      </c>
      <c r="F49" s="178"/>
      <c r="G49" s="158">
        <v>6</v>
      </c>
      <c r="H49" s="164">
        <v>42670</v>
      </c>
      <c r="I49" s="182">
        <v>0.861111111111111</v>
      </c>
      <c r="J49" s="288"/>
      <c r="K49" s="289"/>
    </row>
    <row r="50" spans="2:11" ht="19.5" customHeight="1">
      <c r="B50" s="143" t="s">
        <v>45</v>
      </c>
      <c r="C50" s="185" t="str">
        <f>'Ranking 2016 1° Fecha Olivos'!G16</f>
        <v>MONTE GRANDE</v>
      </c>
      <c r="D50" s="178"/>
      <c r="E50" s="185" t="str">
        <f>'Ranking 2016 1° Fecha Olivos'!G17</f>
        <v>PUEYRREDON</v>
      </c>
      <c r="F50" s="178"/>
      <c r="G50" s="158">
        <v>7</v>
      </c>
      <c r="H50" s="164">
        <v>42670</v>
      </c>
      <c r="I50" s="182">
        <v>0.875</v>
      </c>
      <c r="J50" s="288" t="s">
        <v>0</v>
      </c>
      <c r="K50" s="289"/>
    </row>
    <row r="51" spans="2:11" ht="19.5" customHeight="1">
      <c r="B51" s="156" t="s">
        <v>46</v>
      </c>
      <c r="C51" s="187" t="str">
        <f>'Ranking 2016 1° Fecha Olivos'!H16</f>
        <v>SAN ANDRES</v>
      </c>
      <c r="D51" s="178"/>
      <c r="E51" s="187" t="str">
        <f>'Ranking 2016 1° Fecha Olivos'!H17</f>
        <v>C.U. DE QUILMES</v>
      </c>
      <c r="F51" s="178"/>
      <c r="G51" s="158">
        <v>8</v>
      </c>
      <c r="H51" s="164">
        <v>42670</v>
      </c>
      <c r="I51" s="182">
        <v>0.888888888888889</v>
      </c>
      <c r="J51" s="288"/>
      <c r="K51" s="289"/>
    </row>
    <row r="52" spans="2:11" ht="19.5" customHeight="1">
      <c r="B52" s="143" t="s">
        <v>47</v>
      </c>
      <c r="C52" s="185" t="str">
        <f>'Ranking 2016 1° Fecha Olivos'!H10</f>
        <v>NEWMAN</v>
      </c>
      <c r="D52" s="178"/>
      <c r="E52" s="185" t="str">
        <f>'Ranking 2016 1° Fecha Olivos'!H11</f>
        <v>SAN FERNANDO</v>
      </c>
      <c r="F52" s="178"/>
      <c r="G52" s="160">
        <v>5</v>
      </c>
      <c r="H52" s="164">
        <v>42670</v>
      </c>
      <c r="I52" s="182">
        <v>0.902777777777778</v>
      </c>
      <c r="J52" s="288"/>
      <c r="K52" s="289"/>
    </row>
    <row r="53" spans="2:11" ht="19.5" customHeight="1">
      <c r="B53" s="143" t="s">
        <v>131</v>
      </c>
      <c r="C53" s="185" t="str">
        <f>'Ranking 2016 1° Fecha Olivos'!I10</f>
        <v>SAN ALBANO</v>
      </c>
      <c r="D53" s="178"/>
      <c r="E53" s="185" t="str">
        <f>'Ranking 2016 1° Fecha Olivos'!I11</f>
        <v>DELTA</v>
      </c>
      <c r="F53" s="178"/>
      <c r="G53" s="158">
        <v>6</v>
      </c>
      <c r="H53" s="164">
        <v>42670</v>
      </c>
      <c r="I53" s="182">
        <v>0.916666666666667</v>
      </c>
      <c r="J53" s="288"/>
      <c r="K53" s="289"/>
    </row>
    <row r="54" spans="2:11" ht="19.5" customHeight="1">
      <c r="B54" s="143" t="s">
        <v>132</v>
      </c>
      <c r="C54" s="185" t="str">
        <f>'Ranking 2016 1° Fecha Olivos'!G15</f>
        <v>ALUMNI</v>
      </c>
      <c r="D54" s="178"/>
      <c r="E54" s="185" t="str">
        <f>'Ranking 2016 1° Fecha Olivos'!G16</f>
        <v>MONTE GRANDE</v>
      </c>
      <c r="F54" s="178"/>
      <c r="G54" s="158">
        <v>7</v>
      </c>
      <c r="H54" s="164">
        <v>42670</v>
      </c>
      <c r="I54" s="182">
        <v>0.930555555555555</v>
      </c>
      <c r="J54" s="288"/>
      <c r="K54" s="289"/>
    </row>
    <row r="55" spans="2:11" ht="19.5" customHeight="1" thickBot="1">
      <c r="B55" s="146" t="s">
        <v>133</v>
      </c>
      <c r="C55" s="188" t="str">
        <f>'Ranking 2016 1° Fecha Olivos'!H15</f>
        <v>BANCO NACION</v>
      </c>
      <c r="D55" s="179"/>
      <c r="E55" s="188" t="str">
        <f>'Ranking 2016 1° Fecha Olivos'!H16</f>
        <v>SAN ANDRES</v>
      </c>
      <c r="F55" s="179"/>
      <c r="G55" s="161">
        <v>8</v>
      </c>
      <c r="H55" s="169">
        <v>42670</v>
      </c>
      <c r="I55" s="183">
        <v>0.944444444444444</v>
      </c>
      <c r="J55" s="286"/>
      <c r="K55" s="287"/>
    </row>
    <row r="56" spans="2:11" ht="7.5" customHeight="1">
      <c r="B56" s="148"/>
      <c r="C56" s="150"/>
      <c r="D56" s="151"/>
      <c r="E56" s="150"/>
      <c r="F56" s="151"/>
      <c r="G56" s="151"/>
      <c r="H56" s="149"/>
      <c r="I56" s="152"/>
      <c r="J56" s="153"/>
      <c r="K56" s="153"/>
    </row>
    <row r="57" spans="2:11" ht="9.75" customHeight="1">
      <c r="B57" s="154"/>
      <c r="C57" s="85"/>
      <c r="E57" s="150"/>
      <c r="F57" s="85"/>
      <c r="G57" s="85"/>
      <c r="H57" s="85"/>
      <c r="I57" s="155"/>
      <c r="J57" s="155"/>
      <c r="K57" s="155"/>
    </row>
    <row r="96" spans="2:17" s="141" customFormat="1" ht="12.75">
      <c r="B96" s="139"/>
      <c r="C96" s="140"/>
      <c r="D96" s="140"/>
      <c r="E96" s="140"/>
      <c r="F96" s="140"/>
      <c r="G96" s="140"/>
      <c r="H96" s="135"/>
      <c r="L96" s="85"/>
      <c r="M96" s="85"/>
      <c r="N96" s="85"/>
      <c r="O96" s="85"/>
      <c r="P96" s="85"/>
      <c r="Q96" s="85"/>
    </row>
  </sheetData>
  <sheetProtection/>
  <mergeCells count="49"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55:K55"/>
    <mergeCell ref="J49:K49"/>
    <mergeCell ref="J50:K50"/>
    <mergeCell ref="J51:K51"/>
    <mergeCell ref="J52:K52"/>
    <mergeCell ref="J53:K53"/>
    <mergeCell ref="J54:K54"/>
  </mergeCells>
  <printOptions horizontalCentered="1"/>
  <pageMargins left="0.2755905511811024" right="0.15748031496062992" top="0.31496062992125984" bottom="0.31496062992125984" header="0" footer="0"/>
  <pageSetup fitToHeight="1" fitToWidth="1" horizontalDpi="1200" verticalDpi="1200" orientation="landscape" paperSize="9" scale="5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7:Q219"/>
  <sheetViews>
    <sheetView showGridLines="0" zoomScalePageLayoutView="0" workbookViewId="0" topLeftCell="A1">
      <selection activeCell="I25" sqref="I25"/>
    </sheetView>
  </sheetViews>
  <sheetFormatPr defaultColWidth="11.421875" defaultRowHeight="12.75"/>
  <cols>
    <col min="1" max="1" width="2.421875" style="85" customWidth="1"/>
    <col min="2" max="2" width="16.7109375" style="85" customWidth="1"/>
    <col min="3" max="4" width="8.7109375" style="85" customWidth="1"/>
    <col min="5" max="5" width="12.140625" style="85" customWidth="1"/>
    <col min="6" max="6" width="8.7109375" style="85" customWidth="1"/>
    <col min="7" max="7" width="9.28125" style="85" customWidth="1"/>
    <col min="8" max="8" width="8.7109375" style="85" customWidth="1"/>
    <col min="9" max="9" width="12.7109375" style="85" customWidth="1"/>
    <col min="10" max="10" width="9.57421875" style="85" customWidth="1"/>
    <col min="11" max="11" width="12.28125" style="85" customWidth="1"/>
    <col min="12" max="12" width="10.28125" style="85" bestFit="1" customWidth="1"/>
    <col min="13" max="13" width="6.00390625" style="85" customWidth="1"/>
    <col min="14" max="14" width="11.421875" style="85" customWidth="1"/>
    <col min="15" max="15" width="23.57421875" style="85" customWidth="1"/>
    <col min="16" max="16" width="8.57421875" style="85" bestFit="1" customWidth="1"/>
    <col min="17" max="16384" width="11.421875" style="85" customWidth="1"/>
  </cols>
  <sheetData>
    <row r="7" spans="2:12" ht="24" thickBot="1">
      <c r="B7" s="322" t="s">
        <v>451</v>
      </c>
      <c r="C7" s="322"/>
      <c r="D7" s="322"/>
      <c r="E7" s="322"/>
      <c r="F7" s="322"/>
      <c r="G7" s="322"/>
      <c r="H7" s="322"/>
      <c r="I7" s="322"/>
      <c r="J7" s="322"/>
      <c r="K7" s="322"/>
      <c r="L7" s="322"/>
    </row>
    <row r="8" spans="2:17" ht="18.75" thickBot="1">
      <c r="B8" s="86" t="s">
        <v>0</v>
      </c>
      <c r="C8" s="86"/>
      <c r="D8" s="86"/>
      <c r="E8" s="86"/>
      <c r="F8" s="86"/>
      <c r="G8" s="86"/>
      <c r="H8" s="86"/>
      <c r="I8" s="86"/>
      <c r="J8" s="86"/>
      <c r="K8" s="86"/>
      <c r="L8" s="86"/>
      <c r="N8" s="310" t="s">
        <v>254</v>
      </c>
      <c r="O8" s="311"/>
      <c r="P8" s="311"/>
      <c r="Q8" s="312"/>
    </row>
    <row r="9" spans="2:17" ht="18"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N9" s="133" t="s">
        <v>229</v>
      </c>
      <c r="O9" s="133" t="s">
        <v>1</v>
      </c>
      <c r="P9" s="133" t="s">
        <v>230</v>
      </c>
      <c r="Q9" s="133" t="s">
        <v>231</v>
      </c>
    </row>
    <row r="10" ht="7.5" customHeight="1" thickBot="1"/>
    <row r="11" spans="5:17" ht="15.75" thickBot="1">
      <c r="E11" s="318" t="s">
        <v>232</v>
      </c>
      <c r="F11" s="319"/>
      <c r="G11" s="87" t="s">
        <v>233</v>
      </c>
      <c r="H11" s="318" t="s">
        <v>232</v>
      </c>
      <c r="I11" s="319"/>
      <c r="J11" s="87" t="s">
        <v>233</v>
      </c>
      <c r="L11" s="85" t="s">
        <v>0</v>
      </c>
      <c r="N11" s="88" t="s">
        <v>66</v>
      </c>
      <c r="O11" s="89"/>
      <c r="P11" s="89"/>
      <c r="Q11" s="90"/>
    </row>
    <row r="12" spans="2:17" ht="18" customHeight="1" thickBot="1">
      <c r="B12" s="313" t="s">
        <v>234</v>
      </c>
      <c r="C12" s="313"/>
      <c r="E12" s="91" t="str">
        <f>B14</f>
        <v>Olivos</v>
      </c>
      <c r="F12" s="92"/>
      <c r="G12" s="93">
        <f>'Fixture Olivos'!D36</f>
        <v>0</v>
      </c>
      <c r="H12" s="94" t="str">
        <f>B15</f>
        <v>Mercedes</v>
      </c>
      <c r="I12" s="92"/>
      <c r="J12" s="93">
        <f>'Fixture Olivos'!F36</f>
        <v>0</v>
      </c>
      <c r="N12" s="88" t="s">
        <v>67</v>
      </c>
      <c r="O12" s="89"/>
      <c r="P12" s="89"/>
      <c r="Q12" s="90"/>
    </row>
    <row r="13" spans="1:17" ht="15.75" thickBot="1">
      <c r="A13" s="134">
        <v>1</v>
      </c>
      <c r="B13" s="320" t="s">
        <v>264</v>
      </c>
      <c r="C13" s="321"/>
      <c r="D13" s="95"/>
      <c r="E13" s="323" t="str">
        <f>B13</f>
        <v>Pucara</v>
      </c>
      <c r="F13" s="324"/>
      <c r="G13" s="93">
        <f>'Fixture Olivos'!D40</f>
        <v>0</v>
      </c>
      <c r="H13" s="325" t="str">
        <f>B14</f>
        <v>Olivos</v>
      </c>
      <c r="I13" s="324"/>
      <c r="J13" s="93">
        <f>'Fixture Olivos'!F40</f>
        <v>0</v>
      </c>
      <c r="N13" s="88" t="s">
        <v>68</v>
      </c>
      <c r="O13" s="89"/>
      <c r="P13" s="89"/>
      <c r="Q13" s="90"/>
    </row>
    <row r="14" spans="1:17" ht="15.75" thickBot="1">
      <c r="A14" s="134">
        <v>2</v>
      </c>
      <c r="B14" s="320" t="s">
        <v>265</v>
      </c>
      <c r="C14" s="321"/>
      <c r="D14" s="95"/>
      <c r="E14" s="315" t="str">
        <f>B13</f>
        <v>Pucara</v>
      </c>
      <c r="F14" s="316"/>
      <c r="G14" s="93">
        <f>'Fixture Olivos'!D32</f>
        <v>0</v>
      </c>
      <c r="H14" s="317" t="str">
        <f>B15</f>
        <v>Mercedes</v>
      </c>
      <c r="I14" s="316"/>
      <c r="J14" s="93">
        <f>'Fixture Olivos'!F32</f>
        <v>0</v>
      </c>
      <c r="N14" s="88" t="s">
        <v>69</v>
      </c>
      <c r="O14" s="89"/>
      <c r="P14" s="89"/>
      <c r="Q14" s="90"/>
    </row>
    <row r="15" spans="1:17" ht="15">
      <c r="A15" s="134">
        <v>3</v>
      </c>
      <c r="B15" s="320" t="s">
        <v>266</v>
      </c>
      <c r="C15" s="321"/>
      <c r="D15" s="95"/>
      <c r="N15" s="88" t="s">
        <v>70</v>
      </c>
      <c r="O15" s="89"/>
      <c r="P15" s="89"/>
      <c r="Q15" s="90"/>
    </row>
    <row r="16" spans="14:17" ht="15.75" thickBot="1">
      <c r="N16" s="88" t="s">
        <v>71</v>
      </c>
      <c r="O16" s="89"/>
      <c r="P16" s="89"/>
      <c r="Q16" s="90"/>
    </row>
    <row r="17" spans="2:17" ht="16.5" thickBot="1">
      <c r="B17" s="305" t="s">
        <v>235</v>
      </c>
      <c r="C17" s="306"/>
      <c r="D17" s="306"/>
      <c r="E17" s="306"/>
      <c r="F17" s="306"/>
      <c r="G17" s="306"/>
      <c r="H17" s="306"/>
      <c r="I17" s="306"/>
      <c r="J17" s="306"/>
      <c r="K17" s="306"/>
      <c r="L17" s="307"/>
      <c r="N17" s="88" t="s">
        <v>72</v>
      </c>
      <c r="O17" s="89"/>
      <c r="P17" s="89"/>
      <c r="Q17" s="90"/>
    </row>
    <row r="18" spans="2:17" ht="15">
      <c r="B18" s="96"/>
      <c r="C18" s="97"/>
      <c r="D18" s="97"/>
      <c r="E18" s="97"/>
      <c r="F18" s="97"/>
      <c r="G18" s="97"/>
      <c r="H18" s="97"/>
      <c r="I18" s="97"/>
      <c r="J18" s="97"/>
      <c r="K18" s="97" t="s">
        <v>0</v>
      </c>
      <c r="L18" s="97"/>
      <c r="N18" s="88" t="s">
        <v>73</v>
      </c>
      <c r="O18" s="89"/>
      <c r="P18" s="89"/>
      <c r="Q18" s="90"/>
    </row>
    <row r="19" spans="2:17" ht="15">
      <c r="B19" s="98"/>
      <c r="C19" s="308" t="str">
        <f>B20</f>
        <v>Pucara</v>
      </c>
      <c r="D19" s="309"/>
      <c r="E19" s="308" t="str">
        <f>B21</f>
        <v>Olivos</v>
      </c>
      <c r="F19" s="309"/>
      <c r="G19" s="308" t="str">
        <f>B22</f>
        <v>Mercedes</v>
      </c>
      <c r="H19" s="309"/>
      <c r="I19" s="99" t="s">
        <v>236</v>
      </c>
      <c r="J19" s="99" t="s">
        <v>237</v>
      </c>
      <c r="K19" s="99" t="s">
        <v>238</v>
      </c>
      <c r="L19" s="100" t="s">
        <v>230</v>
      </c>
      <c r="N19" s="88" t="s">
        <v>74</v>
      </c>
      <c r="O19" s="89"/>
      <c r="P19" s="89"/>
      <c r="Q19" s="90"/>
    </row>
    <row r="20" spans="2:17" ht="15.75">
      <c r="B20" s="101" t="str">
        <f>B13</f>
        <v>Pucara</v>
      </c>
      <c r="C20" s="102"/>
      <c r="D20" s="102"/>
      <c r="E20" s="103">
        <f>IF(G13="","",G13)</f>
        <v>0</v>
      </c>
      <c r="F20" s="103">
        <f>IF(J13="","",J13)</f>
        <v>0</v>
      </c>
      <c r="G20" s="103">
        <f>IF(G14="","",G14)</f>
        <v>0</v>
      </c>
      <c r="H20" s="103">
        <f>IF(J14="","",J14)</f>
        <v>0</v>
      </c>
      <c r="I20" s="103">
        <f>(IF(OR(E20&lt;&gt;"",G20&lt;&gt;""),SUM(E20,G20),0))</f>
        <v>0</v>
      </c>
      <c r="J20" s="103">
        <f>(IF(OR(F20&lt;&gt;"",H20&lt;&gt;""),SUM(F20,H20),0))</f>
        <v>0</v>
      </c>
      <c r="K20" s="103">
        <f>I20-J20</f>
        <v>0</v>
      </c>
      <c r="L20" s="104">
        <f>IF(OR(G14&lt;&gt;"",J14&lt;&gt;""),IF(G14="PP",0,IF(OR(G14="GP",G14&gt;J14),2,IF(G14=J14,1,IF(OR(J14&gt;G14,J14="GP"),0)))),0)+IF(OR(G13&lt;&gt;"",J13&lt;&gt;""),IF(G13="PP",0,IF(OR(G13="GP",G13&gt;J13),2,IF(G13=J13,1,IF(OR(J13&gt;G13,J13="GP"),0)))),0)</f>
        <v>2</v>
      </c>
      <c r="N20" s="88" t="s">
        <v>75</v>
      </c>
      <c r="O20" s="89"/>
      <c r="P20" s="89"/>
      <c r="Q20" s="90"/>
    </row>
    <row r="21" spans="2:17" ht="15.75">
      <c r="B21" s="101" t="str">
        <f>$B$14</f>
        <v>Olivos</v>
      </c>
      <c r="C21" s="103">
        <f>IF(J13="","",J13)</f>
        <v>0</v>
      </c>
      <c r="D21" s="103">
        <f>IF(G13="","",G13)</f>
        <v>0</v>
      </c>
      <c r="E21" s="102"/>
      <c r="F21" s="102"/>
      <c r="G21" s="103">
        <f>IF(G12="","",G12)</f>
        <v>0</v>
      </c>
      <c r="H21" s="103">
        <f>IF(J12="","",J12)</f>
        <v>0</v>
      </c>
      <c r="I21" s="103">
        <f>(IF(OR(C21&lt;&gt;"",G21&lt;&gt;""),SUM(C21,G21),0))</f>
        <v>0</v>
      </c>
      <c r="J21" s="103">
        <f>(IF(OR(D21&lt;&gt;"",H21&lt;&gt;""),SUM(D21,H21),0))</f>
        <v>0</v>
      </c>
      <c r="K21" s="103">
        <f>I21-J21</f>
        <v>0</v>
      </c>
      <c r="L21" s="105">
        <f>IF(OR(G12&lt;&gt;"",J12&lt;&gt;""),IF(G12="PP",0,IF(OR(G12="GP",G12&gt;J12),2,IF(G12=J12,1,IF(OR(J12&gt;G12,J12="GP"),0)))),0)+IF(OR(J13&lt;&gt;"",G13&lt;&gt;""),IF(J13="PP",0,IF(OR(J13="GP",J13&gt;G13),2,IF(J13=G13,1,IF(OR(G13&gt;J13,G13="GP"),0)))),0)</f>
        <v>2</v>
      </c>
      <c r="N21" s="88" t="s">
        <v>76</v>
      </c>
      <c r="O21" s="89"/>
      <c r="P21" s="89"/>
      <c r="Q21" s="90"/>
    </row>
    <row r="22" spans="2:17" ht="15.75">
      <c r="B22" s="106" t="str">
        <f>B15</f>
        <v>Mercedes</v>
      </c>
      <c r="C22" s="103">
        <f>IF(J14="","",J14)</f>
        <v>0</v>
      </c>
      <c r="D22" s="103">
        <f>IF(G14="","",G14)</f>
        <v>0</v>
      </c>
      <c r="E22" s="103">
        <f>IF(J12="","",J12)</f>
        <v>0</v>
      </c>
      <c r="F22" s="103">
        <f>IF(G12="","",G12)</f>
        <v>0</v>
      </c>
      <c r="G22" s="102"/>
      <c r="H22" s="102"/>
      <c r="I22" s="103">
        <f>(IF(OR(C22&lt;&gt;"",E22&lt;&gt;""),SUM(C22,E22),0))</f>
        <v>0</v>
      </c>
      <c r="J22" s="103">
        <f>(IF(OR(D22&lt;&gt;"",F22&lt;&gt;""),SUM(D22,F22),0))</f>
        <v>0</v>
      </c>
      <c r="K22" s="103">
        <f>I22-J22</f>
        <v>0</v>
      </c>
      <c r="L22" s="104">
        <f>IF(OR(J14&lt;&gt;"",G14&lt;&gt;""),IF(J14="PP",0,IF(OR(J14="GP",J14&gt;G14),2,IF(J14=G14,1,IF(OR(G14&gt;J14,G14="GP"),0)))),0)+IF(OR(J12&lt;&gt;"",G12&lt;&gt;""),IF(J12="PP",0,IF(OR(J12="GP",J12&gt;G12),2,IF(J12=G12,1,IF(OR(G12&gt;J12,G12="GP"),0)))),0)</f>
        <v>2</v>
      </c>
      <c r="N22" s="88" t="s">
        <v>77</v>
      </c>
      <c r="O22" s="89"/>
      <c r="P22" s="89"/>
      <c r="Q22" s="90"/>
    </row>
    <row r="23" spans="14:17" ht="15.75" thickBot="1">
      <c r="N23" s="88" t="s">
        <v>219</v>
      </c>
      <c r="O23" s="89"/>
      <c r="P23" s="89"/>
      <c r="Q23" s="90"/>
    </row>
    <row r="24" spans="5:17" ht="15.75" thickBot="1">
      <c r="E24" s="318" t="s">
        <v>232</v>
      </c>
      <c r="F24" s="319"/>
      <c r="G24" s="87" t="s">
        <v>233</v>
      </c>
      <c r="H24" s="318" t="s">
        <v>232</v>
      </c>
      <c r="I24" s="319"/>
      <c r="J24" s="87" t="s">
        <v>233</v>
      </c>
      <c r="N24" s="88" t="s">
        <v>220</v>
      </c>
      <c r="O24" s="89"/>
      <c r="P24" s="89"/>
      <c r="Q24" s="90"/>
    </row>
    <row r="25" spans="2:17" ht="18.75" thickBot="1">
      <c r="B25" s="313" t="s">
        <v>239</v>
      </c>
      <c r="C25" s="313"/>
      <c r="E25" s="91" t="str">
        <f>B27</f>
        <v>U de la Plata</v>
      </c>
      <c r="F25" s="92"/>
      <c r="G25" s="93">
        <f>'Fixture Olivos'!D37</f>
        <v>0</v>
      </c>
      <c r="H25" s="94" t="str">
        <f>B28</f>
        <v>Albatros</v>
      </c>
      <c r="I25" s="92"/>
      <c r="J25" s="93">
        <f>'Fixture Olivos'!F37</f>
        <v>0</v>
      </c>
      <c r="N25" s="88" t="s">
        <v>221</v>
      </c>
      <c r="O25" s="89"/>
      <c r="P25" s="89"/>
      <c r="Q25" s="90"/>
    </row>
    <row r="26" spans="1:17" ht="15.75" thickBot="1">
      <c r="A26" s="134">
        <v>1</v>
      </c>
      <c r="B26" s="314" t="s">
        <v>258</v>
      </c>
      <c r="C26" s="314"/>
      <c r="D26" s="95"/>
      <c r="E26" s="91" t="str">
        <f>B26</f>
        <v>Hindu</v>
      </c>
      <c r="F26" s="92"/>
      <c r="G26" s="93">
        <f>'Fixture Olivos'!D41</f>
        <v>0</v>
      </c>
      <c r="H26" s="94" t="str">
        <f>B27</f>
        <v>U de la Plata</v>
      </c>
      <c r="I26" s="92"/>
      <c r="J26" s="93">
        <f>'Fixture Olivos'!F41</f>
        <v>0</v>
      </c>
      <c r="N26" s="88" t="s">
        <v>222</v>
      </c>
      <c r="O26" s="89"/>
      <c r="P26" s="89"/>
      <c r="Q26" s="90"/>
    </row>
    <row r="27" spans="1:10" ht="15.75" thickBot="1">
      <c r="A27" s="134">
        <v>2</v>
      </c>
      <c r="B27" s="314" t="s">
        <v>259</v>
      </c>
      <c r="C27" s="314"/>
      <c r="D27" s="95"/>
      <c r="E27" s="315" t="str">
        <f>B26</f>
        <v>Hindu</v>
      </c>
      <c r="F27" s="316"/>
      <c r="G27" s="93">
        <f>'Fixture Olivos'!D33</f>
        <v>0</v>
      </c>
      <c r="H27" s="317" t="str">
        <f>B28</f>
        <v>Albatros</v>
      </c>
      <c r="I27" s="316"/>
      <c r="J27" s="93">
        <f>'Fixture Olivos'!F33</f>
        <v>0</v>
      </c>
    </row>
    <row r="28" spans="1:17" ht="15.75" thickBot="1">
      <c r="A28" s="134">
        <v>3</v>
      </c>
      <c r="B28" s="314" t="s">
        <v>260</v>
      </c>
      <c r="C28" s="314"/>
      <c r="D28" s="95"/>
      <c r="N28" s="310" t="s">
        <v>255</v>
      </c>
      <c r="O28" s="311"/>
      <c r="P28" s="311"/>
      <c r="Q28" s="312"/>
    </row>
    <row r="29" spans="14:17" ht="13.5" thickBot="1">
      <c r="N29" s="133" t="s">
        <v>229</v>
      </c>
      <c r="O29" s="133" t="s">
        <v>1</v>
      </c>
      <c r="P29" s="133" t="s">
        <v>230</v>
      </c>
      <c r="Q29" s="133" t="s">
        <v>231</v>
      </c>
    </row>
    <row r="30" spans="2:12" ht="16.5" thickBot="1">
      <c r="B30" s="305" t="s">
        <v>235</v>
      </c>
      <c r="C30" s="306"/>
      <c r="D30" s="306"/>
      <c r="E30" s="306"/>
      <c r="F30" s="306"/>
      <c r="G30" s="306"/>
      <c r="H30" s="306"/>
      <c r="I30" s="306"/>
      <c r="J30" s="306"/>
      <c r="K30" s="306"/>
      <c r="L30" s="307"/>
    </row>
    <row r="31" spans="2:17" ht="15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N31" s="88" t="s">
        <v>308</v>
      </c>
      <c r="O31" s="89"/>
      <c r="P31" s="89"/>
      <c r="Q31" s="90"/>
    </row>
    <row r="32" spans="2:17" ht="15">
      <c r="B32" s="98"/>
      <c r="C32" s="308" t="str">
        <f>B33</f>
        <v>Hindu</v>
      </c>
      <c r="D32" s="309"/>
      <c r="E32" s="308" t="str">
        <f>B34</f>
        <v>U de la Plata</v>
      </c>
      <c r="F32" s="309"/>
      <c r="G32" s="308" t="str">
        <f>B35</f>
        <v>Albatros</v>
      </c>
      <c r="H32" s="309"/>
      <c r="I32" s="99" t="s">
        <v>236</v>
      </c>
      <c r="J32" s="99" t="s">
        <v>237</v>
      </c>
      <c r="K32" s="99" t="s">
        <v>238</v>
      </c>
      <c r="L32" s="100" t="s">
        <v>230</v>
      </c>
      <c r="N32" s="88" t="s">
        <v>309</v>
      </c>
      <c r="O32" s="89"/>
      <c r="P32" s="89"/>
      <c r="Q32" s="90"/>
    </row>
    <row r="33" spans="2:17" ht="15.75">
      <c r="B33" s="101" t="str">
        <f>B26</f>
        <v>Hindu</v>
      </c>
      <c r="C33" s="102"/>
      <c r="D33" s="102"/>
      <c r="E33" s="103">
        <f>IF(G26="","",G26)</f>
        <v>0</v>
      </c>
      <c r="F33" s="103">
        <f>IF(J26="","",J26)</f>
        <v>0</v>
      </c>
      <c r="G33" s="103">
        <f>IF(G27="","",G27)</f>
        <v>0</v>
      </c>
      <c r="H33" s="103">
        <f>IF(J27="","",J27)</f>
        <v>0</v>
      </c>
      <c r="I33" s="103">
        <f>(IF(OR(E33&lt;&gt;"",G33&lt;&gt;""),SUM(E33,G33),0))</f>
        <v>0</v>
      </c>
      <c r="J33" s="103">
        <f>(IF(OR(F33&lt;&gt;"",H33&lt;&gt;""),SUM(F33,H33),0))</f>
        <v>0</v>
      </c>
      <c r="K33" s="103">
        <f>I33-J33</f>
        <v>0</v>
      </c>
      <c r="L33" s="104">
        <f>IF(OR(G27&lt;&gt;"",J27&lt;&gt;""),IF(G27="PP",0,IF(OR(G27="GP",G27&gt;J27),2,IF(G27=J27,1,IF(OR(J27&gt;G27,J27="GP"),0)))),0)+IF(OR(G26&lt;&gt;"",J26&lt;&gt;""),IF(G26="PP",0,IF(OR(G26="GP",G26&gt;J26),2,IF(G26=J26,1,IF(OR(J26&gt;G26,J26="GP"),0)))),0)</f>
        <v>2</v>
      </c>
      <c r="N33" s="88" t="s">
        <v>310</v>
      </c>
      <c r="O33" s="89"/>
      <c r="P33" s="89"/>
      <c r="Q33" s="90"/>
    </row>
    <row r="34" spans="2:17" ht="15.75">
      <c r="B34" s="106" t="str">
        <f>B27</f>
        <v>U de la Plata</v>
      </c>
      <c r="C34" s="103">
        <f>IF(J26="","",J26)</f>
        <v>0</v>
      </c>
      <c r="D34" s="103">
        <f>IF(G26="","",G26)</f>
        <v>0</v>
      </c>
      <c r="E34" s="102"/>
      <c r="F34" s="102"/>
      <c r="G34" s="103">
        <f>IF(G25="","",G25)</f>
        <v>0</v>
      </c>
      <c r="H34" s="103">
        <f>IF(J25="","",J25)</f>
        <v>0</v>
      </c>
      <c r="I34" s="103">
        <f>(IF(OR(C34&lt;&gt;"",G34&lt;&gt;""),SUM(C34,G34),0))</f>
        <v>0</v>
      </c>
      <c r="J34" s="103">
        <f>(IF(OR(D34&lt;&gt;"",H34&lt;&gt;""),SUM(D34,H34),0))</f>
        <v>0</v>
      </c>
      <c r="K34" s="103">
        <f>I34-J34</f>
        <v>0</v>
      </c>
      <c r="L34" s="105">
        <f>IF(OR(G25&lt;&gt;"",J25&lt;&gt;""),IF(G25="PP",0,IF(OR(G25="GP",G25&gt;J25),2,IF(G25=J25,1,IF(OR(J25&gt;G25,J25="GP"),0)))),0)+IF(OR(J26&lt;&gt;"",G26&lt;&gt;""),IF(J26="PP",0,IF(OR(J26="GP",J26&gt;G26),2,IF(J26=G26,1,IF(OR(G26&gt;J26,G26="GP"),0)))),0)</f>
        <v>2</v>
      </c>
      <c r="N34" s="88" t="s">
        <v>311</v>
      </c>
      <c r="O34" s="89"/>
      <c r="P34" s="89"/>
      <c r="Q34" s="90"/>
    </row>
    <row r="35" spans="2:17" ht="15.75">
      <c r="B35" s="101" t="str">
        <f>$B$28</f>
        <v>Albatros</v>
      </c>
      <c r="C35" s="103">
        <f>IF(J27="","",J27)</f>
        <v>0</v>
      </c>
      <c r="D35" s="103">
        <f>IF(G27="","",G27)</f>
        <v>0</v>
      </c>
      <c r="E35" s="103">
        <f>IF(J25="","",J25)</f>
        <v>0</v>
      </c>
      <c r="F35" s="103">
        <f>IF(G25="","",G25)</f>
        <v>0</v>
      </c>
      <c r="G35" s="102"/>
      <c r="H35" s="102"/>
      <c r="I35" s="103">
        <f>(IF(OR(C35&lt;&gt;"",E35&lt;&gt;""),SUM(C35,E35),0))</f>
        <v>0</v>
      </c>
      <c r="J35" s="103">
        <f>(IF(OR(D35&lt;&gt;"",F35&lt;&gt;""),SUM(D35,F35),0))</f>
        <v>0</v>
      </c>
      <c r="K35" s="103">
        <f>I35-J35</f>
        <v>0</v>
      </c>
      <c r="L35" s="104">
        <f>IF(OR(J27&lt;&gt;"",G27&lt;&gt;""),IF(J27="PP",0,IF(OR(J27="GP",J27&gt;G27),2,IF(J27=G27,1,IF(OR(G27&gt;J27,G27="GP"),0)))),0)+IF(OR(J25&lt;&gt;"",G25&lt;&gt;""),IF(J25="PP",0,IF(OR(J25="GP",J25&gt;G25),2,IF(J25=G25,1,IF(OR(G25&gt;J25,G25="GP"),0)))),0)</f>
        <v>2</v>
      </c>
      <c r="N35" s="88" t="s">
        <v>312</v>
      </c>
      <c r="O35" s="89"/>
      <c r="P35" s="89"/>
      <c r="Q35" s="90"/>
    </row>
    <row r="36" spans="14:17" ht="15.75" thickBot="1">
      <c r="N36" s="88" t="s">
        <v>313</v>
      </c>
      <c r="O36" s="89"/>
      <c r="P36" s="89"/>
      <c r="Q36" s="90"/>
    </row>
    <row r="37" spans="5:17" ht="15.75" thickBot="1">
      <c r="E37" s="318" t="s">
        <v>232</v>
      </c>
      <c r="F37" s="319"/>
      <c r="G37" s="87" t="s">
        <v>233</v>
      </c>
      <c r="H37" s="318" t="s">
        <v>232</v>
      </c>
      <c r="I37" s="319"/>
      <c r="J37" s="87" t="s">
        <v>233</v>
      </c>
      <c r="N37" s="88" t="s">
        <v>314</v>
      </c>
      <c r="O37" s="89"/>
      <c r="P37" s="89"/>
      <c r="Q37" s="90"/>
    </row>
    <row r="38" spans="2:17" ht="18.75" thickBot="1">
      <c r="B38" s="313" t="s">
        <v>240</v>
      </c>
      <c r="C38" s="313"/>
      <c r="E38" s="91" t="str">
        <f>B40</f>
        <v>San Patricio</v>
      </c>
      <c r="F38" s="92"/>
      <c r="G38" s="93">
        <f>'Fixture Olivos'!D38</f>
        <v>0</v>
      </c>
      <c r="H38" s="94" t="str">
        <f>B41</f>
        <v>Tigre</v>
      </c>
      <c r="I38" s="92"/>
      <c r="J38" s="93">
        <f>'Fixture Olivos'!F38</f>
        <v>0</v>
      </c>
      <c r="N38" s="88" t="s">
        <v>315</v>
      </c>
      <c r="O38" s="89"/>
      <c r="P38" s="89"/>
      <c r="Q38" s="90"/>
    </row>
    <row r="39" spans="1:17" ht="15.75" thickBot="1">
      <c r="A39" s="134">
        <v>1</v>
      </c>
      <c r="B39" s="314" t="s">
        <v>261</v>
      </c>
      <c r="C39" s="314"/>
      <c r="D39" s="95"/>
      <c r="E39" s="91" t="str">
        <f>B39</f>
        <v>Liceo Naval</v>
      </c>
      <c r="F39" s="92"/>
      <c r="G39" s="93">
        <f>'Fixture Olivos'!D42</f>
        <v>0</v>
      </c>
      <c r="H39" s="94" t="str">
        <f>B40</f>
        <v>San Patricio</v>
      </c>
      <c r="I39" s="92"/>
      <c r="J39" s="93">
        <f>'Fixture Olivos'!F42</f>
        <v>0</v>
      </c>
      <c r="N39" s="88" t="s">
        <v>316</v>
      </c>
      <c r="O39" s="89"/>
      <c r="P39" s="89"/>
      <c r="Q39" s="90"/>
    </row>
    <row r="40" spans="1:17" ht="15.75" thickBot="1">
      <c r="A40" s="134">
        <v>2</v>
      </c>
      <c r="B40" s="314" t="s">
        <v>262</v>
      </c>
      <c r="C40" s="314"/>
      <c r="D40" s="95"/>
      <c r="E40" s="315" t="str">
        <f>B39</f>
        <v>Liceo Naval</v>
      </c>
      <c r="F40" s="316"/>
      <c r="G40" s="93">
        <f>'Fixture Olivos'!D34</f>
        <v>0</v>
      </c>
      <c r="H40" s="317" t="str">
        <f>B41</f>
        <v>Tigre</v>
      </c>
      <c r="I40" s="316"/>
      <c r="J40" s="93">
        <f>'Fixture Olivos'!F34</f>
        <v>0</v>
      </c>
      <c r="N40" s="88" t="s">
        <v>317</v>
      </c>
      <c r="O40" s="89"/>
      <c r="P40" s="89"/>
      <c r="Q40" s="90"/>
    </row>
    <row r="41" spans="1:17" ht="15">
      <c r="A41" s="134">
        <v>3</v>
      </c>
      <c r="B41" s="314" t="s">
        <v>263</v>
      </c>
      <c r="C41" s="314"/>
      <c r="D41" s="95"/>
      <c r="N41" s="88" t="s">
        <v>318</v>
      </c>
      <c r="O41" s="89"/>
      <c r="P41" s="89"/>
      <c r="Q41" s="90"/>
    </row>
    <row r="42" spans="14:17" ht="15.75" thickBot="1">
      <c r="N42" s="88" t="s">
        <v>319</v>
      </c>
      <c r="O42" s="89"/>
      <c r="P42" s="89"/>
      <c r="Q42" s="90"/>
    </row>
    <row r="43" spans="2:17" ht="16.5" thickBot="1">
      <c r="B43" s="305" t="s">
        <v>235</v>
      </c>
      <c r="C43" s="306"/>
      <c r="D43" s="306"/>
      <c r="E43" s="306"/>
      <c r="F43" s="306"/>
      <c r="G43" s="306"/>
      <c r="H43" s="306"/>
      <c r="I43" s="306"/>
      <c r="J43" s="306"/>
      <c r="K43" s="306"/>
      <c r="L43" s="307"/>
      <c r="N43" s="88" t="s">
        <v>320</v>
      </c>
      <c r="O43" s="89"/>
      <c r="P43" s="89"/>
      <c r="Q43" s="90"/>
    </row>
    <row r="44" spans="2:17" ht="15"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N44" s="88" t="s">
        <v>321</v>
      </c>
      <c r="O44" s="89"/>
      <c r="P44" s="89"/>
      <c r="Q44" s="90"/>
    </row>
    <row r="45" spans="2:17" ht="15">
      <c r="B45" s="98"/>
      <c r="C45" s="308" t="str">
        <f>B46</f>
        <v>Liceo Naval</v>
      </c>
      <c r="D45" s="309"/>
      <c r="E45" s="308" t="str">
        <f>B47</f>
        <v>San Patricio</v>
      </c>
      <c r="F45" s="309"/>
      <c r="G45" s="308" t="str">
        <f>B48</f>
        <v>Tigre</v>
      </c>
      <c r="H45" s="309"/>
      <c r="I45" s="99" t="s">
        <v>236</v>
      </c>
      <c r="J45" s="99" t="s">
        <v>237</v>
      </c>
      <c r="K45" s="99" t="s">
        <v>238</v>
      </c>
      <c r="L45" s="100" t="s">
        <v>230</v>
      </c>
      <c r="N45" s="88" t="s">
        <v>322</v>
      </c>
      <c r="O45" s="89"/>
      <c r="P45" s="89"/>
      <c r="Q45" s="90"/>
    </row>
    <row r="46" spans="2:17" ht="15.75">
      <c r="B46" s="101" t="str">
        <f>B39</f>
        <v>Liceo Naval</v>
      </c>
      <c r="C46" s="102"/>
      <c r="D46" s="102"/>
      <c r="E46" s="103">
        <f>IF(G39="","",G39)</f>
        <v>0</v>
      </c>
      <c r="F46" s="103">
        <f>IF(J39="","",J39)</f>
        <v>0</v>
      </c>
      <c r="G46" s="103">
        <f>IF(G40="","",G40)</f>
        <v>0</v>
      </c>
      <c r="H46" s="103">
        <f>IF(J40="","",J40)</f>
        <v>0</v>
      </c>
      <c r="I46" s="103">
        <f>(IF(OR(E46&lt;&gt;"",G46&lt;&gt;""),SUM(E46,G46),0))</f>
        <v>0</v>
      </c>
      <c r="J46" s="103">
        <f>(IF(OR(F46&lt;&gt;"",H46&lt;&gt;""),SUM(F46,H46),0))</f>
        <v>0</v>
      </c>
      <c r="K46" s="103">
        <f>I46-J46</f>
        <v>0</v>
      </c>
      <c r="L46" s="104">
        <f>IF(OR(G40&lt;&gt;"",J40&lt;&gt;""),IF(G40="PP",0,IF(OR(G40="GP",G40&gt;J40),2,IF(G40=J40,1,IF(OR(J40&gt;G40,J40="GP"),0)))),0)+IF(OR(G39&lt;&gt;"",J39&lt;&gt;""),IF(G39="PP",0,IF(OR(G39="GP",G39&gt;J39),2,IF(G39=J39,1,IF(OR(J39&gt;G39,J39="GP"),0)))),0)</f>
        <v>2</v>
      </c>
      <c r="N46" s="88" t="s">
        <v>323</v>
      </c>
      <c r="O46" s="89"/>
      <c r="P46" s="89"/>
      <c r="Q46" s="90"/>
    </row>
    <row r="47" spans="2:12" ht="16.5" thickBot="1">
      <c r="B47" s="106" t="str">
        <f>B40</f>
        <v>San Patricio</v>
      </c>
      <c r="C47" s="103">
        <f>IF(J39="","",J39)</f>
        <v>0</v>
      </c>
      <c r="D47" s="103">
        <f>IF(G39="","",G39)</f>
        <v>0</v>
      </c>
      <c r="E47" s="102"/>
      <c r="F47" s="102"/>
      <c r="G47" s="103">
        <f>IF(G38="","",G38)</f>
        <v>0</v>
      </c>
      <c r="H47" s="103">
        <f>IF(J38="","",J38)</f>
        <v>0</v>
      </c>
      <c r="I47" s="103">
        <f>(IF(OR(C47&lt;&gt;"",G47&lt;&gt;""),SUM(C47,G47),0))</f>
        <v>0</v>
      </c>
      <c r="J47" s="103">
        <f>(IF(OR(D47&lt;&gt;"",H47&lt;&gt;""),SUM(D47,H47),0))</f>
        <v>0</v>
      </c>
      <c r="K47" s="103">
        <f>I47-J47</f>
        <v>0</v>
      </c>
      <c r="L47" s="105">
        <f>IF(OR(G38&lt;&gt;"",J38&lt;&gt;""),IF(G38="PP",0,IF(OR(G38="GP",G38&gt;J38),2,IF(G38=J38,1,IF(OR(J38&gt;G38,J38="GP"),0)))),0)+IF(OR(J39&lt;&gt;"",G39&lt;&gt;""),IF(J39="PP",0,IF(OR(J39="GP",J39&gt;G39),2,IF(J39=G39,1,IF(OR(G39&gt;J39,G39="GP"),0)))),0)</f>
        <v>2</v>
      </c>
    </row>
    <row r="48" spans="2:17" ht="16.5" thickBot="1">
      <c r="B48" s="101" t="str">
        <f>B41</f>
        <v>Tigre</v>
      </c>
      <c r="C48" s="103">
        <f>IF(J40="","",J40)</f>
        <v>0</v>
      </c>
      <c r="D48" s="103">
        <f>IF(G40="","",G40)</f>
        <v>0</v>
      </c>
      <c r="E48" s="103">
        <f>IF(J38="","",J38)</f>
        <v>0</v>
      </c>
      <c r="F48" s="103">
        <f>IF(G38="","",G38)</f>
        <v>0</v>
      </c>
      <c r="G48" s="102"/>
      <c r="H48" s="102"/>
      <c r="I48" s="103">
        <f>(IF(OR(C48&lt;&gt;"",E48&lt;&gt;""),SUM(C48,E48),0))</f>
        <v>0</v>
      </c>
      <c r="J48" s="103">
        <f>(IF(OR(D48&lt;&gt;"",F48&lt;&gt;""),SUM(D48,F48),0))</f>
        <v>0</v>
      </c>
      <c r="K48" s="103">
        <f>I48-J48</f>
        <v>0</v>
      </c>
      <c r="L48" s="104">
        <f>IF(OR(J40&lt;&gt;"",G40&lt;&gt;""),IF(J40="PP",0,IF(OR(J40="GP",J40&gt;G40),2,IF(J40=G40,1,IF(OR(G40&gt;J40,G40="GP"),0)))),0)+IF(OR(J38&lt;&gt;"",G38&lt;&gt;""),IF(J38="PP",0,IF(OR(J38="GP",J38&gt;G38),2,IF(J38=G38,1,IF(OR(G38&gt;J38,G38="GP"),0)))),0)</f>
        <v>2</v>
      </c>
      <c r="N48" s="310" t="s">
        <v>324</v>
      </c>
      <c r="O48" s="311"/>
      <c r="P48" s="311"/>
      <c r="Q48" s="312"/>
    </row>
    <row r="49" spans="14:17" ht="13.5" thickBot="1">
      <c r="N49" s="133" t="s">
        <v>229</v>
      </c>
      <c r="O49" s="133" t="s">
        <v>1</v>
      </c>
      <c r="P49" s="133" t="s">
        <v>230</v>
      </c>
      <c r="Q49" s="133" t="s">
        <v>231</v>
      </c>
    </row>
    <row r="50" spans="5:10" ht="15.75" thickBot="1">
      <c r="E50" s="318" t="s">
        <v>232</v>
      </c>
      <c r="F50" s="319"/>
      <c r="G50" s="87" t="s">
        <v>233</v>
      </c>
      <c r="H50" s="318" t="s">
        <v>232</v>
      </c>
      <c r="I50" s="319"/>
      <c r="J50" s="87" t="s">
        <v>233</v>
      </c>
    </row>
    <row r="51" spans="2:17" ht="18.75" thickBot="1">
      <c r="B51" s="313" t="s">
        <v>241</v>
      </c>
      <c r="C51" s="313"/>
      <c r="E51" s="91" t="str">
        <f>B53</f>
        <v>Champagnat</v>
      </c>
      <c r="F51" s="92"/>
      <c r="G51" s="93">
        <f>'Fixture Olivos'!D39</f>
        <v>0</v>
      </c>
      <c r="H51" s="94" t="str">
        <f>B54</f>
        <v>St. Brendans</v>
      </c>
      <c r="I51" s="92"/>
      <c r="J51" s="93">
        <f>'Fixture Olivos'!F39</f>
        <v>0</v>
      </c>
      <c r="N51" s="88" t="s">
        <v>325</v>
      </c>
      <c r="O51" s="89"/>
      <c r="P51" s="89"/>
      <c r="Q51" s="90"/>
    </row>
    <row r="52" spans="1:17" ht="15.75" thickBot="1">
      <c r="A52" s="134">
        <v>1</v>
      </c>
      <c r="B52" s="314" t="s">
        <v>80</v>
      </c>
      <c r="C52" s="314"/>
      <c r="D52" s="95"/>
      <c r="E52" s="91" t="str">
        <f>B52</f>
        <v>CASI</v>
      </c>
      <c r="F52" s="92"/>
      <c r="G52" s="93">
        <f>'Fixture Olivos'!D43</f>
        <v>0</v>
      </c>
      <c r="H52" s="94" t="str">
        <f>B53</f>
        <v>Champagnat</v>
      </c>
      <c r="I52" s="92"/>
      <c r="J52" s="93">
        <f>'Fixture Olivos'!F43</f>
        <v>0</v>
      </c>
      <c r="N52" s="88" t="s">
        <v>326</v>
      </c>
      <c r="O52" s="89"/>
      <c r="P52" s="89"/>
      <c r="Q52" s="90"/>
    </row>
    <row r="53" spans="1:17" ht="15.75" thickBot="1">
      <c r="A53" s="134">
        <v>2</v>
      </c>
      <c r="B53" s="314" t="s">
        <v>267</v>
      </c>
      <c r="C53" s="314"/>
      <c r="D53" s="95"/>
      <c r="E53" s="315" t="str">
        <f>B52</f>
        <v>CASI</v>
      </c>
      <c r="F53" s="316"/>
      <c r="G53" s="93">
        <f>'Fixture Olivos'!D35</f>
        <v>0</v>
      </c>
      <c r="H53" s="317" t="str">
        <f>B54</f>
        <v>St. Brendans</v>
      </c>
      <c r="I53" s="316"/>
      <c r="J53" s="93">
        <f>'Fixture Olivos'!F35</f>
        <v>0</v>
      </c>
      <c r="N53" s="88" t="s">
        <v>327</v>
      </c>
      <c r="O53" s="89"/>
      <c r="P53" s="89"/>
      <c r="Q53" s="90"/>
    </row>
    <row r="54" spans="1:17" ht="15">
      <c r="A54" s="134">
        <v>3</v>
      </c>
      <c r="B54" s="314" t="s">
        <v>268</v>
      </c>
      <c r="C54" s="314"/>
      <c r="D54" s="95"/>
      <c r="N54" s="88" t="s">
        <v>328</v>
      </c>
      <c r="O54" s="89"/>
      <c r="P54" s="89"/>
      <c r="Q54" s="90"/>
    </row>
    <row r="55" spans="14:17" ht="15.75" thickBot="1">
      <c r="N55" s="88" t="s">
        <v>329</v>
      </c>
      <c r="O55" s="89"/>
      <c r="P55" s="89"/>
      <c r="Q55" s="90"/>
    </row>
    <row r="56" spans="2:17" ht="16.5" thickBot="1">
      <c r="B56" s="305" t="s">
        <v>235</v>
      </c>
      <c r="C56" s="306"/>
      <c r="D56" s="306"/>
      <c r="E56" s="306"/>
      <c r="F56" s="306"/>
      <c r="G56" s="306"/>
      <c r="H56" s="306"/>
      <c r="I56" s="306"/>
      <c r="J56" s="306"/>
      <c r="K56" s="306"/>
      <c r="L56" s="307"/>
      <c r="N56" s="88" t="s">
        <v>330</v>
      </c>
      <c r="O56" s="89"/>
      <c r="P56" s="89"/>
      <c r="Q56" s="90"/>
    </row>
    <row r="57" spans="2:17" ht="15">
      <c r="B57" s="96"/>
      <c r="C57" s="97"/>
      <c r="D57" s="97"/>
      <c r="E57" s="97"/>
      <c r="F57" s="97"/>
      <c r="G57" s="97"/>
      <c r="H57" s="97"/>
      <c r="I57" s="97"/>
      <c r="J57" s="97"/>
      <c r="K57" s="97"/>
      <c r="L57" s="97"/>
      <c r="N57" s="88" t="s">
        <v>331</v>
      </c>
      <c r="O57" s="89"/>
      <c r="P57" s="89"/>
      <c r="Q57" s="90"/>
    </row>
    <row r="58" spans="2:17" ht="15">
      <c r="B58" s="98"/>
      <c r="C58" s="308" t="str">
        <f>B59</f>
        <v>CASI</v>
      </c>
      <c r="D58" s="309"/>
      <c r="E58" s="308" t="str">
        <f>B60</f>
        <v>Champagnat</v>
      </c>
      <c r="F58" s="309"/>
      <c r="G58" s="308" t="str">
        <f>B61</f>
        <v>St. Brendans</v>
      </c>
      <c r="H58" s="309"/>
      <c r="I58" s="99" t="s">
        <v>236</v>
      </c>
      <c r="J58" s="99" t="s">
        <v>237</v>
      </c>
      <c r="K58" s="99" t="s">
        <v>238</v>
      </c>
      <c r="L58" s="100" t="s">
        <v>230</v>
      </c>
      <c r="N58" s="88" t="s">
        <v>332</v>
      </c>
      <c r="O58" s="89"/>
      <c r="P58" s="89"/>
      <c r="Q58" s="90"/>
    </row>
    <row r="59" spans="2:17" ht="15.75">
      <c r="B59" s="101" t="str">
        <f>B52</f>
        <v>CASI</v>
      </c>
      <c r="C59" s="102"/>
      <c r="D59" s="102"/>
      <c r="E59" s="103">
        <f>IF(G52="","",G52)</f>
        <v>0</v>
      </c>
      <c r="F59" s="103">
        <f>IF(J52="","",J52)</f>
        <v>0</v>
      </c>
      <c r="G59" s="103">
        <f>IF(G53="","",G53)</f>
        <v>0</v>
      </c>
      <c r="H59" s="103">
        <f>IF(J53="","",J53)</f>
        <v>0</v>
      </c>
      <c r="I59" s="103">
        <f>(IF(OR(E59&lt;&gt;"",G59&lt;&gt;""),SUM(E59,G59),0))</f>
        <v>0</v>
      </c>
      <c r="J59" s="103">
        <f>(IF(OR(F59&lt;&gt;"",H59&lt;&gt;""),SUM(F59,H59),0))</f>
        <v>0</v>
      </c>
      <c r="K59" s="103">
        <f>I59-J59</f>
        <v>0</v>
      </c>
      <c r="L59" s="104">
        <f>IF(OR(G53&lt;&gt;"",J53&lt;&gt;""),IF(G53="PP",0,IF(OR(G53="GP",G53&gt;J53),2,IF(G53=J53,1,IF(OR(J53&gt;G53,J53="GP"),0)))),0)+IF(OR(G52&lt;&gt;"",J52&lt;&gt;""),IF(G52="PP",0,IF(OR(G52="GP",G52&gt;J52),2,IF(G52=J52,1,IF(OR(J52&gt;G52,J52="GP"),0)))),0)</f>
        <v>2</v>
      </c>
      <c r="N59" s="88" t="s">
        <v>333</v>
      </c>
      <c r="O59" s="89"/>
      <c r="P59" s="89"/>
      <c r="Q59" s="90"/>
    </row>
    <row r="60" spans="2:17" ht="15.75">
      <c r="B60" s="106" t="str">
        <f>B53</f>
        <v>Champagnat</v>
      </c>
      <c r="C60" s="103">
        <f>IF(J52="","",J52)</f>
        <v>0</v>
      </c>
      <c r="D60" s="103">
        <f>IF(G52="","",G52)</f>
        <v>0</v>
      </c>
      <c r="E60" s="102"/>
      <c r="F60" s="102"/>
      <c r="G60" s="103">
        <f>IF(G51="","",G51)</f>
        <v>0</v>
      </c>
      <c r="H60" s="103">
        <f>IF(J51="","",J51)</f>
        <v>0</v>
      </c>
      <c r="I60" s="103">
        <f>(IF(OR(C60&lt;&gt;"",G60&lt;&gt;""),SUM(C60,G60),0))</f>
        <v>0</v>
      </c>
      <c r="J60" s="103">
        <f>(IF(OR(D60&lt;&gt;"",H60&lt;&gt;""),SUM(D60,H60),0))</f>
        <v>0</v>
      </c>
      <c r="K60" s="103">
        <f>I60-J60</f>
        <v>0</v>
      </c>
      <c r="L60" s="105">
        <f>IF(OR(G51&lt;&gt;"",J51&lt;&gt;""),IF(G51="PP",0,IF(OR(G51="GP",G51&gt;J51),2,IF(G51=J51,1,IF(OR(J51&gt;G51,J51="GP"),0)))),0)+IF(OR(J52&lt;&gt;"",G52&lt;&gt;""),IF(J52="PP",0,IF(OR(J52="GP",J52&gt;G52),2,IF(J52=G52,1,IF(OR(G52&gt;J52,G52="GP"),0)))),0)</f>
        <v>2</v>
      </c>
      <c r="N60" s="88" t="s">
        <v>334</v>
      </c>
      <c r="O60" s="89"/>
      <c r="P60" s="89"/>
      <c r="Q60" s="90"/>
    </row>
    <row r="61" spans="2:17" ht="15.75">
      <c r="B61" s="101" t="str">
        <f>B54</f>
        <v>St. Brendans</v>
      </c>
      <c r="C61" s="103">
        <f>IF(J53="","",J53)</f>
        <v>0</v>
      </c>
      <c r="D61" s="103">
        <f>IF(G53="","",G53)</f>
        <v>0</v>
      </c>
      <c r="E61" s="103">
        <f>IF(J51="","",J51)</f>
        <v>0</v>
      </c>
      <c r="F61" s="103">
        <f>IF(G51="","",G51)</f>
        <v>0</v>
      </c>
      <c r="G61" s="102"/>
      <c r="H61" s="102"/>
      <c r="I61" s="103">
        <f>(IF(OR(C61&lt;&gt;"",E61&lt;&gt;""),SUM(C61,E61),0))</f>
        <v>0</v>
      </c>
      <c r="J61" s="103">
        <f>(IF(OR(D61&lt;&gt;"",F61&lt;&gt;""),SUM(D61,F61),0))</f>
        <v>0</v>
      </c>
      <c r="K61" s="103">
        <f>I61-J61</f>
        <v>0</v>
      </c>
      <c r="L61" s="104">
        <f>IF(OR(J53&lt;&gt;"",G53&lt;&gt;""),IF(J53="PP",0,IF(OR(J53="GP",J53&gt;G53),2,IF(J53=G53,1,IF(OR(G53&gt;J53,G53="GP"),0)))),0)+IF(OR(J51&lt;&gt;"",G51&lt;&gt;""),IF(J51="PP",0,IF(OR(J51="GP",J51&gt;G51),2,IF(J51=G51,1,IF(OR(G51&gt;J51,G51="GP"),0)))),0)</f>
        <v>2</v>
      </c>
      <c r="N61" s="88" t="s">
        <v>335</v>
      </c>
      <c r="O61" s="89"/>
      <c r="P61" s="89"/>
      <c r="Q61" s="90"/>
    </row>
    <row r="62" spans="14:17" ht="15.75" thickBot="1">
      <c r="N62" s="88" t="s">
        <v>336</v>
      </c>
      <c r="O62" s="89"/>
      <c r="P62" s="89"/>
      <c r="Q62" s="90"/>
    </row>
    <row r="63" spans="5:17" ht="15.75" thickBot="1">
      <c r="E63" s="318" t="s">
        <v>232</v>
      </c>
      <c r="F63" s="319"/>
      <c r="G63" s="87" t="s">
        <v>233</v>
      </c>
      <c r="H63" s="318" t="s">
        <v>232</v>
      </c>
      <c r="I63" s="319"/>
      <c r="J63" s="87" t="s">
        <v>233</v>
      </c>
      <c r="N63" s="88" t="s">
        <v>337</v>
      </c>
      <c r="O63" s="89"/>
      <c r="P63" s="89"/>
      <c r="Q63" s="90"/>
    </row>
    <row r="64" spans="2:17" ht="18.75" thickBot="1">
      <c r="B64" s="313" t="s">
        <v>242</v>
      </c>
      <c r="C64" s="313"/>
      <c r="E64" s="91" t="str">
        <f>B66</f>
        <v>San Fernando</v>
      </c>
      <c r="F64" s="92"/>
      <c r="G64" s="93">
        <f>'Fixture Olivos'!D48</f>
        <v>0</v>
      </c>
      <c r="H64" s="94" t="str">
        <f>B67</f>
        <v>Liceo Militar</v>
      </c>
      <c r="I64" s="92"/>
      <c r="J64" s="93">
        <f>'Fixture Olivos'!F48</f>
        <v>0</v>
      </c>
      <c r="N64" s="88" t="s">
        <v>338</v>
      </c>
      <c r="O64" s="89"/>
      <c r="P64" s="89"/>
      <c r="Q64" s="90"/>
    </row>
    <row r="65" spans="1:17" ht="15.75" thickBot="1">
      <c r="A65" s="134">
        <v>1</v>
      </c>
      <c r="B65" s="314" t="s">
        <v>269</v>
      </c>
      <c r="C65" s="314"/>
      <c r="D65" s="95"/>
      <c r="E65" s="91" t="str">
        <f>B65</f>
        <v>Newman</v>
      </c>
      <c r="F65" s="92"/>
      <c r="G65" s="93">
        <f>'Fixture Olivos'!D52</f>
        <v>0</v>
      </c>
      <c r="H65" s="94" t="str">
        <f>B66</f>
        <v>San Fernando</v>
      </c>
      <c r="I65" s="92"/>
      <c r="J65" s="93">
        <f>'Fixture Olivos'!F52</f>
        <v>0</v>
      </c>
      <c r="N65" s="88" t="s">
        <v>339</v>
      </c>
      <c r="O65" s="89"/>
      <c r="P65" s="89"/>
      <c r="Q65" s="90"/>
    </row>
    <row r="66" spans="1:17" ht="15.75" thickBot="1">
      <c r="A66" s="134">
        <v>2</v>
      </c>
      <c r="B66" s="314" t="s">
        <v>270</v>
      </c>
      <c r="C66" s="314"/>
      <c r="D66" s="95"/>
      <c r="E66" s="315" t="str">
        <f>B65</f>
        <v>Newman</v>
      </c>
      <c r="F66" s="316"/>
      <c r="G66" s="93">
        <f>'Fixture Olivos'!D44</f>
        <v>0</v>
      </c>
      <c r="H66" s="317" t="str">
        <f>B67</f>
        <v>Liceo Militar</v>
      </c>
      <c r="I66" s="316"/>
      <c r="J66" s="93">
        <f>'Fixture Olivos'!F44</f>
        <v>0</v>
      </c>
      <c r="N66" s="88" t="s">
        <v>340</v>
      </c>
      <c r="O66" s="89"/>
      <c r="P66" s="89"/>
      <c r="Q66" s="90"/>
    </row>
    <row r="67" spans="1:4" ht="15">
      <c r="A67" s="134">
        <v>3</v>
      </c>
      <c r="B67" s="314" t="s">
        <v>271</v>
      </c>
      <c r="C67" s="314"/>
      <c r="D67" s="95"/>
    </row>
    <row r="68" ht="13.5" thickBot="1"/>
    <row r="69" spans="2:12" ht="16.5" thickBot="1">
      <c r="B69" s="305" t="s">
        <v>235</v>
      </c>
      <c r="C69" s="306"/>
      <c r="D69" s="306"/>
      <c r="E69" s="306"/>
      <c r="F69" s="306"/>
      <c r="G69" s="306"/>
      <c r="H69" s="306"/>
      <c r="I69" s="306"/>
      <c r="J69" s="306"/>
      <c r="K69" s="306"/>
      <c r="L69" s="307"/>
    </row>
    <row r="70" spans="2:12" ht="15">
      <c r="B70" s="96"/>
      <c r="C70" s="97"/>
      <c r="D70" s="97"/>
      <c r="E70" s="97"/>
      <c r="F70" s="97"/>
      <c r="G70" s="97"/>
      <c r="H70" s="97"/>
      <c r="I70" s="97"/>
      <c r="J70" s="97"/>
      <c r="K70" s="97"/>
      <c r="L70" s="97"/>
    </row>
    <row r="71" spans="2:12" ht="12.75">
      <c r="B71" s="98"/>
      <c r="C71" s="308" t="str">
        <f>B72</f>
        <v>Newman</v>
      </c>
      <c r="D71" s="309"/>
      <c r="E71" s="308" t="str">
        <f>B73</f>
        <v>San Fernando</v>
      </c>
      <c r="F71" s="309"/>
      <c r="G71" s="308" t="str">
        <f>B74</f>
        <v>Liceo Militar</v>
      </c>
      <c r="H71" s="309"/>
      <c r="I71" s="99" t="s">
        <v>236</v>
      </c>
      <c r="J71" s="99" t="s">
        <v>237</v>
      </c>
      <c r="K71" s="99" t="s">
        <v>238</v>
      </c>
      <c r="L71" s="100" t="s">
        <v>230</v>
      </c>
    </row>
    <row r="72" spans="2:12" ht="15.75">
      <c r="B72" s="101" t="str">
        <f>B65</f>
        <v>Newman</v>
      </c>
      <c r="C72" s="102"/>
      <c r="D72" s="102"/>
      <c r="E72" s="103">
        <f>IF(G65="","",G65)</f>
        <v>0</v>
      </c>
      <c r="F72" s="103">
        <f>IF(J65="","",J65)</f>
        <v>0</v>
      </c>
      <c r="G72" s="103">
        <f>IF(G66="","",G66)</f>
        <v>0</v>
      </c>
      <c r="H72" s="103">
        <f>IF(J66="","",J66)</f>
        <v>0</v>
      </c>
      <c r="I72" s="103">
        <f>(IF(OR(E72&lt;&gt;"",G72&lt;&gt;""),SUM(E72,G72),0))</f>
        <v>0</v>
      </c>
      <c r="J72" s="103">
        <f>(IF(OR(F72&lt;&gt;"",H72&lt;&gt;""),SUM(F72,H72),0))</f>
        <v>0</v>
      </c>
      <c r="K72" s="103">
        <f>I72-J72</f>
        <v>0</v>
      </c>
      <c r="L72" s="104">
        <f>IF(OR(G66&lt;&gt;"",J66&lt;&gt;""),IF(G66="PP",0,IF(OR(G66="GP",G66&gt;J66),2,IF(G66=J66,1,IF(OR(J66&gt;G66,J66="GP"),0)))),0)+IF(OR(G65&lt;&gt;"",J65&lt;&gt;""),IF(G65="PP",0,IF(OR(G65="GP",G65&gt;J65),2,IF(G65=J65,1,IF(OR(J65&gt;G65,J65="GP"),0)))),0)</f>
        <v>2</v>
      </c>
    </row>
    <row r="73" spans="2:12" ht="15.75">
      <c r="B73" s="106" t="str">
        <f>B66</f>
        <v>San Fernando</v>
      </c>
      <c r="C73" s="103">
        <f>IF(J65="","",J65)</f>
        <v>0</v>
      </c>
      <c r="D73" s="103">
        <f>IF(G65="","",G65)</f>
        <v>0</v>
      </c>
      <c r="E73" s="102"/>
      <c r="F73" s="102"/>
      <c r="G73" s="103">
        <f>IF(G64="","",G64)</f>
        <v>0</v>
      </c>
      <c r="H73" s="103">
        <f>IF(J64="","",J64)</f>
        <v>0</v>
      </c>
      <c r="I73" s="103">
        <f>(IF(OR(C73&lt;&gt;"",G73&lt;&gt;""),SUM(C73,G73),0))</f>
        <v>0</v>
      </c>
      <c r="J73" s="103">
        <f>(IF(OR(D73&lt;&gt;"",H73&lt;&gt;""),SUM(D73,H73),0))</f>
        <v>0</v>
      </c>
      <c r="K73" s="103">
        <f>I73-J73</f>
        <v>0</v>
      </c>
      <c r="L73" s="105">
        <f>IF(OR(G64&lt;&gt;"",J64&lt;&gt;""),IF(G64="PP",0,IF(OR(G64="GP",G64&gt;J64),2,IF(G64=J64,1,IF(OR(J64&gt;G64,J64="GP"),0)))),0)+IF(OR(J65&lt;&gt;"",G65&lt;&gt;""),IF(J65="PP",0,IF(OR(J65="GP",J65&gt;G65),2,IF(J65=G65,1,IF(OR(G65&gt;J65,G65="GP"),0)))),0)</f>
        <v>2</v>
      </c>
    </row>
    <row r="74" spans="2:12" ht="15.75">
      <c r="B74" s="101" t="str">
        <f>B67</f>
        <v>Liceo Militar</v>
      </c>
      <c r="C74" s="103">
        <f>IF(J66="","",J66)</f>
        <v>0</v>
      </c>
      <c r="D74" s="103">
        <f>IF(G66="","",G66)</f>
        <v>0</v>
      </c>
      <c r="E74" s="103">
        <f>IF(J64="","",J64)</f>
        <v>0</v>
      </c>
      <c r="F74" s="103">
        <f>IF(G64="","",G64)</f>
        <v>0</v>
      </c>
      <c r="G74" s="102"/>
      <c r="H74" s="102"/>
      <c r="I74" s="103">
        <f>(IF(OR(C74&lt;&gt;"",E74&lt;&gt;""),SUM(C74,E74),0))</f>
        <v>0</v>
      </c>
      <c r="J74" s="103">
        <f>(IF(OR(D74&lt;&gt;"",F74&lt;&gt;""),SUM(D74,F74),0))</f>
        <v>0</v>
      </c>
      <c r="K74" s="103">
        <f>I74-J74</f>
        <v>0</v>
      </c>
      <c r="L74" s="104">
        <f>IF(OR(J66&lt;&gt;"",G66&lt;&gt;""),IF(J66="PP",0,IF(OR(J66="GP",J66&gt;G66),2,IF(J66=G66,1,IF(OR(G66&gt;J66,G66="GP"),0)))),0)+IF(OR(J64&lt;&gt;"",G64&lt;&gt;""),IF(J64="PP",0,IF(OR(J64="GP",J64&gt;G64),2,IF(J64=G64,1,IF(OR(G64&gt;J64,G64="GP"),0)))),0)</f>
        <v>2</v>
      </c>
    </row>
    <row r="75" ht="13.5" thickBot="1"/>
    <row r="76" spans="5:14" ht="15.75" thickBot="1">
      <c r="E76" s="318" t="s">
        <v>232</v>
      </c>
      <c r="F76" s="319"/>
      <c r="G76" s="87" t="s">
        <v>233</v>
      </c>
      <c r="H76" s="318" t="s">
        <v>232</v>
      </c>
      <c r="I76" s="319"/>
      <c r="J76" s="87" t="s">
        <v>233</v>
      </c>
      <c r="N76" s="85" t="s">
        <v>0</v>
      </c>
    </row>
    <row r="77" spans="2:10" ht="18.75" thickBot="1">
      <c r="B77" s="313" t="s">
        <v>243</v>
      </c>
      <c r="C77" s="313"/>
      <c r="E77" s="91" t="str">
        <f>B79</f>
        <v>Delta</v>
      </c>
      <c r="F77" s="92"/>
      <c r="G77" s="93">
        <f>'Fixture Olivos'!D49</f>
        <v>0</v>
      </c>
      <c r="H77" s="94" t="str">
        <f>B80</f>
        <v>Don Bosco</v>
      </c>
      <c r="I77" s="92"/>
      <c r="J77" s="93">
        <f>'Fixture Olivos'!F49</f>
        <v>0</v>
      </c>
    </row>
    <row r="78" spans="1:10" ht="15.75" thickBot="1">
      <c r="A78" s="134">
        <v>1</v>
      </c>
      <c r="B78" s="314" t="s">
        <v>272</v>
      </c>
      <c r="C78" s="314"/>
      <c r="D78" s="95"/>
      <c r="E78" s="91" t="str">
        <f>B78</f>
        <v>San Albano</v>
      </c>
      <c r="F78" s="92"/>
      <c r="G78" s="93">
        <f>'Fixture Olivos'!D53</f>
        <v>0</v>
      </c>
      <c r="H78" s="94" t="str">
        <f>B79</f>
        <v>Delta</v>
      </c>
      <c r="I78" s="92"/>
      <c r="J78" s="93">
        <f>'Fixture Olivos'!F53</f>
        <v>0</v>
      </c>
    </row>
    <row r="79" spans="1:10" ht="15.75" thickBot="1">
      <c r="A79" s="134">
        <v>2</v>
      </c>
      <c r="B79" s="314" t="s">
        <v>273</v>
      </c>
      <c r="C79" s="314"/>
      <c r="D79" s="95"/>
      <c r="E79" s="315" t="str">
        <f>B78</f>
        <v>San Albano</v>
      </c>
      <c r="F79" s="316"/>
      <c r="G79" s="93">
        <f>'Fixture Olivos'!D45</f>
        <v>0</v>
      </c>
      <c r="H79" s="317" t="str">
        <f>B80</f>
        <v>Don Bosco</v>
      </c>
      <c r="I79" s="316"/>
      <c r="J79" s="93">
        <f>'Fixture Olivos'!F45</f>
        <v>0</v>
      </c>
    </row>
    <row r="80" spans="1:4" ht="15">
      <c r="A80" s="134">
        <v>3</v>
      </c>
      <c r="B80" s="314" t="s">
        <v>274</v>
      </c>
      <c r="C80" s="314"/>
      <c r="D80" s="95"/>
    </row>
    <row r="81" ht="13.5" thickBot="1"/>
    <row r="82" spans="2:12" ht="16.5" thickBot="1">
      <c r="B82" s="305" t="s">
        <v>235</v>
      </c>
      <c r="C82" s="306"/>
      <c r="D82" s="306"/>
      <c r="E82" s="306"/>
      <c r="F82" s="306"/>
      <c r="G82" s="306"/>
      <c r="H82" s="306"/>
      <c r="I82" s="306"/>
      <c r="J82" s="306"/>
      <c r="K82" s="306"/>
      <c r="L82" s="307"/>
    </row>
    <row r="83" spans="2:12" ht="15">
      <c r="B83" s="96"/>
      <c r="C83" s="97"/>
      <c r="D83" s="97"/>
      <c r="E83" s="97"/>
      <c r="F83" s="97"/>
      <c r="G83" s="97"/>
      <c r="H83" s="97"/>
      <c r="I83" s="97"/>
      <c r="J83" s="97"/>
      <c r="K83" s="97"/>
      <c r="L83" s="97"/>
    </row>
    <row r="84" spans="2:12" ht="12.75">
      <c r="B84" s="98"/>
      <c r="C84" s="308" t="str">
        <f>B85</f>
        <v>San Albano</v>
      </c>
      <c r="D84" s="309"/>
      <c r="E84" s="308" t="str">
        <f>B86</f>
        <v>Delta</v>
      </c>
      <c r="F84" s="309"/>
      <c r="G84" s="308" t="str">
        <f>B87</f>
        <v>Don Bosco</v>
      </c>
      <c r="H84" s="309"/>
      <c r="I84" s="99" t="s">
        <v>236</v>
      </c>
      <c r="J84" s="99" t="s">
        <v>237</v>
      </c>
      <c r="K84" s="99" t="s">
        <v>238</v>
      </c>
      <c r="L84" s="100" t="s">
        <v>230</v>
      </c>
    </row>
    <row r="85" spans="2:12" ht="15.75">
      <c r="B85" s="101" t="str">
        <f>B78</f>
        <v>San Albano</v>
      </c>
      <c r="C85" s="102"/>
      <c r="D85" s="102"/>
      <c r="E85" s="103">
        <f>IF(G78="","",G78)</f>
        <v>0</v>
      </c>
      <c r="F85" s="103">
        <f>IF(J78="","",J78)</f>
        <v>0</v>
      </c>
      <c r="G85" s="103">
        <f>IF(G79="","",G79)</f>
        <v>0</v>
      </c>
      <c r="H85" s="103">
        <f>IF(J79="","",J79)</f>
        <v>0</v>
      </c>
      <c r="I85" s="103">
        <f>(IF(OR(E85&lt;&gt;"",G85&lt;&gt;""),SUM(E85,G85),0))</f>
        <v>0</v>
      </c>
      <c r="J85" s="103">
        <f>(IF(OR(F85&lt;&gt;"",H85&lt;&gt;""),SUM(F85,H85),0))</f>
        <v>0</v>
      </c>
      <c r="K85" s="103">
        <f>I85-J85</f>
        <v>0</v>
      </c>
      <c r="L85" s="104">
        <f>IF(OR(G79&lt;&gt;"",J79&lt;&gt;""),IF(G79="PP",0,IF(OR(G79="GP",G79&gt;J79),2,IF(G79=J79,1,IF(OR(J79&gt;G79,J79="GP"),0)))),0)+IF(OR(G78&lt;&gt;"",J78&lt;&gt;""),IF(G78="PP",0,IF(OR(G78="GP",G78&gt;J78),2,IF(G78=J78,1,IF(OR(J78&gt;G78,J78="GP"),0)))),0)</f>
        <v>2</v>
      </c>
    </row>
    <row r="86" spans="2:12" ht="15.75">
      <c r="B86" s="106" t="str">
        <f>B79</f>
        <v>Delta</v>
      </c>
      <c r="C86" s="103">
        <f>IF(J78="","",J78)</f>
        <v>0</v>
      </c>
      <c r="D86" s="103">
        <f>IF(G78="","",G78)</f>
        <v>0</v>
      </c>
      <c r="E86" s="102"/>
      <c r="F86" s="102"/>
      <c r="G86" s="103">
        <f>IF(G77="","",G77)</f>
        <v>0</v>
      </c>
      <c r="H86" s="103">
        <f>IF(J77="","",J77)</f>
        <v>0</v>
      </c>
      <c r="I86" s="103">
        <f>(IF(OR(C86&lt;&gt;"",G86&lt;&gt;""),SUM(C86,G86),0))</f>
        <v>0</v>
      </c>
      <c r="J86" s="103">
        <f>(IF(OR(D86&lt;&gt;"",H86&lt;&gt;""),SUM(D86,H86),0))</f>
        <v>0</v>
      </c>
      <c r="K86" s="103">
        <f>I86-J86</f>
        <v>0</v>
      </c>
      <c r="L86" s="105">
        <f>IF(OR(G77&lt;&gt;"",J77&lt;&gt;""),IF(G77="PP",0,IF(OR(G77="GP",G77&gt;J77),2,IF(G77=J77,1,IF(OR(J77&gt;G77,J77="GP"),0)))),0)+IF(OR(J78&lt;&gt;"",G78&lt;&gt;""),IF(J78="PP",0,IF(OR(J78="GP",J78&gt;G78),2,IF(J78=G78,1,IF(OR(G78&gt;J78,G78="GP"),0)))),0)</f>
        <v>2</v>
      </c>
    </row>
    <row r="87" spans="2:12" ht="15.75">
      <c r="B87" s="101" t="str">
        <f>B80</f>
        <v>Don Bosco</v>
      </c>
      <c r="C87" s="103">
        <f>IF(J79="","",J79)</f>
        <v>0</v>
      </c>
      <c r="D87" s="103">
        <f>IF(G79="","",G79)</f>
        <v>0</v>
      </c>
      <c r="E87" s="103">
        <f>IF(J77="","",J77)</f>
        <v>0</v>
      </c>
      <c r="F87" s="103">
        <f>IF(G77="","",G77)</f>
        <v>0</v>
      </c>
      <c r="G87" s="102"/>
      <c r="H87" s="102"/>
      <c r="I87" s="103">
        <f>(IF(OR(C87&lt;&gt;"",E87&lt;&gt;""),SUM(C87,E87),0))</f>
        <v>0</v>
      </c>
      <c r="J87" s="103">
        <f>(IF(OR(D87&lt;&gt;"",F87&lt;&gt;""),SUM(D87,F87),0))</f>
        <v>0</v>
      </c>
      <c r="K87" s="103">
        <f>I87-J87</f>
        <v>0</v>
      </c>
      <c r="L87" s="104">
        <f>IF(OR(J79&lt;&gt;"",G79&lt;&gt;""),IF(J79="PP",0,IF(OR(J79="GP",J79&gt;G79),2,IF(J79=G79,1,IF(OR(G79&gt;J79,G79="GP"),0)))),0)+IF(OR(J77&lt;&gt;"",G77&lt;&gt;""),IF(J77="PP",0,IF(OR(J77="GP",J77&gt;G77),2,IF(J77=G77,1,IF(OR(G77&gt;J77,G77="GP"),0)))),0)</f>
        <v>2</v>
      </c>
    </row>
    <row r="88" ht="13.5" thickBot="1"/>
    <row r="89" spans="5:10" ht="15.75" thickBot="1">
      <c r="E89" s="318" t="s">
        <v>232</v>
      </c>
      <c r="F89" s="319"/>
      <c r="G89" s="87" t="s">
        <v>233</v>
      </c>
      <c r="H89" s="318" t="s">
        <v>232</v>
      </c>
      <c r="I89" s="319"/>
      <c r="J89" s="87" t="s">
        <v>233</v>
      </c>
    </row>
    <row r="90" spans="2:10" ht="18.75" thickBot="1">
      <c r="B90" s="313" t="s">
        <v>244</v>
      </c>
      <c r="C90" s="313"/>
      <c r="E90" s="91" t="str">
        <f>B92</f>
        <v>Monte Grande</v>
      </c>
      <c r="F90" s="92"/>
      <c r="G90" s="93">
        <f>'Fixture Olivos'!D50</f>
        <v>0</v>
      </c>
      <c r="H90" s="94" t="str">
        <f>B93</f>
        <v>Pueyrredon</v>
      </c>
      <c r="I90" s="92"/>
      <c r="J90" s="93">
        <f>'Fixture Olivos'!F50</f>
        <v>0</v>
      </c>
    </row>
    <row r="91" spans="1:10" ht="15.75" thickBot="1">
      <c r="A91" s="134">
        <v>1</v>
      </c>
      <c r="B91" s="314" t="s">
        <v>275</v>
      </c>
      <c r="C91" s="314"/>
      <c r="D91" s="95"/>
      <c r="E91" s="91" t="str">
        <f>B91</f>
        <v>Alumni</v>
      </c>
      <c r="F91" s="92"/>
      <c r="G91" s="93">
        <f>'Fixture Olivos'!D54</f>
        <v>0</v>
      </c>
      <c r="H91" s="94" t="str">
        <f>B92</f>
        <v>Monte Grande</v>
      </c>
      <c r="I91" s="92"/>
      <c r="J91" s="93">
        <f>'Fixture Olivos'!F54</f>
        <v>0</v>
      </c>
    </row>
    <row r="92" spans="1:10" ht="15.75" thickBot="1">
      <c r="A92" s="134">
        <v>2</v>
      </c>
      <c r="B92" s="314" t="s">
        <v>276</v>
      </c>
      <c r="C92" s="314"/>
      <c r="D92" s="95"/>
      <c r="E92" s="315" t="str">
        <f>B91</f>
        <v>Alumni</v>
      </c>
      <c r="F92" s="316"/>
      <c r="G92" s="93">
        <f>'Fixture Olivos'!D46</f>
        <v>0</v>
      </c>
      <c r="H92" s="317" t="str">
        <f>B93</f>
        <v>Pueyrredon</v>
      </c>
      <c r="I92" s="316"/>
      <c r="J92" s="93">
        <f>'Fixture Olivos'!F46</f>
        <v>0</v>
      </c>
    </row>
    <row r="93" spans="1:4" ht="15">
      <c r="A93" s="134">
        <v>3</v>
      </c>
      <c r="B93" s="314" t="s">
        <v>277</v>
      </c>
      <c r="C93" s="314"/>
      <c r="D93" s="95"/>
    </row>
    <row r="94" ht="13.5" thickBot="1"/>
    <row r="95" spans="2:12" ht="16.5" thickBot="1">
      <c r="B95" s="305" t="s">
        <v>235</v>
      </c>
      <c r="C95" s="306"/>
      <c r="D95" s="306"/>
      <c r="E95" s="306"/>
      <c r="F95" s="306"/>
      <c r="G95" s="306"/>
      <c r="H95" s="306"/>
      <c r="I95" s="306"/>
      <c r="J95" s="306"/>
      <c r="K95" s="306"/>
      <c r="L95" s="307"/>
    </row>
    <row r="96" spans="2:12" ht="15">
      <c r="B96" s="96"/>
      <c r="C96" s="97"/>
      <c r="D96" s="97"/>
      <c r="E96" s="97"/>
      <c r="F96" s="97"/>
      <c r="G96" s="97"/>
      <c r="H96" s="97"/>
      <c r="I96" s="97"/>
      <c r="J96" s="97"/>
      <c r="K96" s="97"/>
      <c r="L96" s="97"/>
    </row>
    <row r="97" spans="2:12" ht="12.75">
      <c r="B97" s="98"/>
      <c r="C97" s="308" t="str">
        <f>B98</f>
        <v>Alumni</v>
      </c>
      <c r="D97" s="309"/>
      <c r="E97" s="308" t="str">
        <f>B99</f>
        <v>Monte Grande</v>
      </c>
      <c r="F97" s="309"/>
      <c r="G97" s="308" t="str">
        <f>B100</f>
        <v>Pueyrredon</v>
      </c>
      <c r="H97" s="309"/>
      <c r="I97" s="99" t="s">
        <v>236</v>
      </c>
      <c r="J97" s="99" t="s">
        <v>237</v>
      </c>
      <c r="K97" s="99" t="s">
        <v>238</v>
      </c>
      <c r="L97" s="100" t="s">
        <v>230</v>
      </c>
    </row>
    <row r="98" spans="2:12" ht="15.75">
      <c r="B98" s="101" t="str">
        <f>B91</f>
        <v>Alumni</v>
      </c>
      <c r="C98" s="102"/>
      <c r="D98" s="102"/>
      <c r="E98" s="103">
        <f>IF(G91="","",G91)</f>
        <v>0</v>
      </c>
      <c r="F98" s="103">
        <f>IF(J91="","",J91)</f>
        <v>0</v>
      </c>
      <c r="G98" s="103">
        <f>IF(G92="","",G92)</f>
        <v>0</v>
      </c>
      <c r="H98" s="103">
        <f>IF(J92="","",J92)</f>
        <v>0</v>
      </c>
      <c r="I98" s="103">
        <f>(IF(OR(E98&lt;&gt;"",G98&lt;&gt;""),SUM(E98,G98),0))</f>
        <v>0</v>
      </c>
      <c r="J98" s="103">
        <f>(IF(OR(F98&lt;&gt;"",H98&lt;&gt;""),SUM(F98,H98),0))</f>
        <v>0</v>
      </c>
      <c r="K98" s="103">
        <f>I98-J98</f>
        <v>0</v>
      </c>
      <c r="L98" s="104">
        <f>IF(OR(G92&lt;&gt;"",J92&lt;&gt;""),IF(G92="PP",0,IF(OR(G92="GP",G92&gt;J92),2,IF(G92=J92,1,IF(OR(J92&gt;G92,J92="GP"),0)))),0)+IF(OR(G91&lt;&gt;"",J91&lt;&gt;""),IF(G91="PP",0,IF(OR(G91="GP",G91&gt;J91),2,IF(G91=J91,1,IF(OR(J91&gt;G91,J91="GP"),0)))),0)</f>
        <v>2</v>
      </c>
    </row>
    <row r="99" spans="2:12" ht="15.75">
      <c r="B99" s="106" t="str">
        <f>B92</f>
        <v>Monte Grande</v>
      </c>
      <c r="C99" s="103">
        <f>IF(J91="","",J91)</f>
        <v>0</v>
      </c>
      <c r="D99" s="103">
        <f>IF(G91="","",G91)</f>
        <v>0</v>
      </c>
      <c r="E99" s="102"/>
      <c r="F99" s="102"/>
      <c r="G99" s="103">
        <f>IF(G90="","",G90)</f>
        <v>0</v>
      </c>
      <c r="H99" s="103">
        <f>IF(J90="","",J90)</f>
        <v>0</v>
      </c>
      <c r="I99" s="103">
        <f>(IF(OR(C99&lt;&gt;"",G99&lt;&gt;""),SUM(C99,G99),0))</f>
        <v>0</v>
      </c>
      <c r="J99" s="103">
        <f>(IF(OR(D99&lt;&gt;"",H99&lt;&gt;""),SUM(D99,H99),0))</f>
        <v>0</v>
      </c>
      <c r="K99" s="103">
        <f>I99-J99</f>
        <v>0</v>
      </c>
      <c r="L99" s="105">
        <f>IF(OR(G90&lt;&gt;"",J90&lt;&gt;""),IF(G90="PP",0,IF(OR(G90="GP",G90&gt;J90),2,IF(G90=J90,1,IF(OR(J90&gt;G90,J90="GP"),0)))),0)+IF(OR(J91&lt;&gt;"",G91&lt;&gt;""),IF(J91="PP",0,IF(OR(J91="GP",J91&gt;G91),2,IF(J91=G91,1,IF(OR(G91&gt;J91,G91="GP"),0)))),0)</f>
        <v>2</v>
      </c>
    </row>
    <row r="100" spans="2:12" ht="15.75">
      <c r="B100" s="101" t="str">
        <f>B93</f>
        <v>Pueyrredon</v>
      </c>
      <c r="C100" s="103">
        <f>IF(J92="","",J92)</f>
        <v>0</v>
      </c>
      <c r="D100" s="103">
        <f>IF(G92="","",G92)</f>
        <v>0</v>
      </c>
      <c r="E100" s="103">
        <f>IF(J90="","",J90)</f>
        <v>0</v>
      </c>
      <c r="F100" s="103">
        <f>IF(G90="","",G90)</f>
        <v>0</v>
      </c>
      <c r="G100" s="102"/>
      <c r="H100" s="102"/>
      <c r="I100" s="103">
        <f>(IF(OR(C100&lt;&gt;"",E100&lt;&gt;""),SUM(C100,E100),0))</f>
        <v>0</v>
      </c>
      <c r="J100" s="103">
        <f>(IF(OR(D100&lt;&gt;"",F100&lt;&gt;""),SUM(D100,F100),0))</f>
        <v>0</v>
      </c>
      <c r="K100" s="103">
        <f>I100-J100</f>
        <v>0</v>
      </c>
      <c r="L100" s="104">
        <f>IF(OR(J92&lt;&gt;"",G92&lt;&gt;""),IF(J92="PP",0,IF(OR(J92="GP",J92&gt;G92),2,IF(J92=G92,1,IF(OR(G92&gt;J92,G92="GP"),0)))),0)+IF(OR(J90&lt;&gt;"",G90&lt;&gt;""),IF(J90="PP",0,IF(OR(J90="GP",J90&gt;G90),2,IF(J90=G90,1,IF(OR(G90&gt;J90,G90="GP"),0)))),0)</f>
        <v>2</v>
      </c>
    </row>
    <row r="101" ht="13.5" thickBot="1"/>
    <row r="102" spans="5:10" ht="15.75" thickBot="1">
      <c r="E102" s="318" t="s">
        <v>232</v>
      </c>
      <c r="F102" s="319"/>
      <c r="G102" s="87" t="s">
        <v>233</v>
      </c>
      <c r="H102" s="318" t="s">
        <v>232</v>
      </c>
      <c r="I102" s="319"/>
      <c r="J102" s="87" t="s">
        <v>233</v>
      </c>
    </row>
    <row r="103" spans="2:10" ht="18.75" thickBot="1">
      <c r="B103" s="313" t="s">
        <v>245</v>
      </c>
      <c r="C103" s="313"/>
      <c r="E103" s="91" t="str">
        <f>B105</f>
        <v>San Andres</v>
      </c>
      <c r="F103" s="92"/>
      <c r="G103" s="93">
        <f>'Fixture Olivos'!D51</f>
        <v>0</v>
      </c>
      <c r="H103" s="94" t="str">
        <f>B106</f>
        <v>C.U. de Quilmes</v>
      </c>
      <c r="I103" s="92"/>
      <c r="J103" s="93">
        <f>'Fixture Olivos'!F51</f>
        <v>0</v>
      </c>
    </row>
    <row r="104" spans="1:10" ht="15.75" thickBot="1">
      <c r="A104" s="134">
        <v>1</v>
      </c>
      <c r="B104" s="314" t="s">
        <v>278</v>
      </c>
      <c r="C104" s="314"/>
      <c r="D104" s="95"/>
      <c r="E104" s="91" t="str">
        <f>B104</f>
        <v>Banco Nacion</v>
      </c>
      <c r="F104" s="92"/>
      <c r="G104" s="93">
        <f>'Fixture Olivos'!D55</f>
        <v>0</v>
      </c>
      <c r="H104" s="94" t="str">
        <f>B105</f>
        <v>San Andres</v>
      </c>
      <c r="I104" s="92"/>
      <c r="J104" s="93">
        <f>'Fixture Olivos'!F55</f>
        <v>0</v>
      </c>
    </row>
    <row r="105" spans="1:10" ht="15.75" thickBot="1">
      <c r="A105" s="134">
        <v>2</v>
      </c>
      <c r="B105" s="314" t="s">
        <v>279</v>
      </c>
      <c r="C105" s="314"/>
      <c r="D105" s="95"/>
      <c r="E105" s="315" t="str">
        <f>B104</f>
        <v>Banco Nacion</v>
      </c>
      <c r="F105" s="316"/>
      <c r="G105" s="93">
        <f>'Fixture Olivos'!D47</f>
        <v>0</v>
      </c>
      <c r="H105" s="317" t="str">
        <f>B106</f>
        <v>C.U. de Quilmes</v>
      </c>
      <c r="I105" s="316"/>
      <c r="J105" s="93">
        <f>'Fixture Olivos'!F47</f>
        <v>0</v>
      </c>
    </row>
    <row r="106" spans="1:4" ht="15">
      <c r="A106" s="134">
        <v>3</v>
      </c>
      <c r="B106" s="314" t="s">
        <v>280</v>
      </c>
      <c r="C106" s="314"/>
      <c r="D106" s="95"/>
    </row>
    <row r="107" ht="13.5" thickBot="1"/>
    <row r="108" spans="2:12" ht="16.5" thickBot="1">
      <c r="B108" s="305" t="s">
        <v>235</v>
      </c>
      <c r="C108" s="306"/>
      <c r="D108" s="306"/>
      <c r="E108" s="306"/>
      <c r="F108" s="306"/>
      <c r="G108" s="306"/>
      <c r="H108" s="306"/>
      <c r="I108" s="306"/>
      <c r="J108" s="306"/>
      <c r="K108" s="306"/>
      <c r="L108" s="307"/>
    </row>
    <row r="109" spans="2:12" ht="15">
      <c r="B109" s="96"/>
      <c r="C109" s="97"/>
      <c r="D109" s="97"/>
      <c r="E109" s="97"/>
      <c r="F109" s="97"/>
      <c r="G109" s="97"/>
      <c r="H109" s="97"/>
      <c r="I109" s="97"/>
      <c r="J109" s="97"/>
      <c r="K109" s="97"/>
      <c r="L109" s="97"/>
    </row>
    <row r="110" spans="2:12" ht="12.75">
      <c r="B110" s="98"/>
      <c r="C110" s="308" t="str">
        <f>B111</f>
        <v>Banco Nacion</v>
      </c>
      <c r="D110" s="309"/>
      <c r="E110" s="308" t="str">
        <f>B112</f>
        <v>San Andres</v>
      </c>
      <c r="F110" s="309"/>
      <c r="G110" s="308" t="str">
        <f>B113</f>
        <v>C.U. de Quilmes</v>
      </c>
      <c r="H110" s="309"/>
      <c r="I110" s="99" t="s">
        <v>236</v>
      </c>
      <c r="J110" s="99" t="s">
        <v>237</v>
      </c>
      <c r="K110" s="99" t="s">
        <v>238</v>
      </c>
      <c r="L110" s="100" t="s">
        <v>230</v>
      </c>
    </row>
    <row r="111" spans="2:12" ht="15.75">
      <c r="B111" s="101" t="str">
        <f>B104</f>
        <v>Banco Nacion</v>
      </c>
      <c r="C111" s="102"/>
      <c r="D111" s="102"/>
      <c r="E111" s="103">
        <f>IF(G104="","",G104)</f>
        <v>0</v>
      </c>
      <c r="F111" s="103">
        <f>IF(J104="","",J104)</f>
        <v>0</v>
      </c>
      <c r="G111" s="103">
        <f>IF(G105="","",G105)</f>
        <v>0</v>
      </c>
      <c r="H111" s="103">
        <f>IF(J105="","",J105)</f>
        <v>0</v>
      </c>
      <c r="I111" s="103">
        <f>(IF(OR(E111&lt;&gt;"",G111&lt;&gt;""),SUM(E111,G111),0))</f>
        <v>0</v>
      </c>
      <c r="J111" s="103">
        <f>(IF(OR(F111&lt;&gt;"",H111&lt;&gt;""),SUM(F111,H111),0))</f>
        <v>0</v>
      </c>
      <c r="K111" s="103">
        <f>I111-J111</f>
        <v>0</v>
      </c>
      <c r="L111" s="104">
        <f>IF(OR(G105&lt;&gt;"",J105&lt;&gt;""),IF(G105="PP",0,IF(OR(G105="GP",G105&gt;J105),2,IF(G105=J105,1,IF(OR(J105&gt;G105,J105="GP"),0)))),0)+IF(OR(G104&lt;&gt;"",J104&lt;&gt;""),IF(G104="PP",0,IF(OR(G104="GP",G104&gt;J104),2,IF(G104=J104,1,IF(OR(J104&gt;G104,J104="GP"),0)))),0)</f>
        <v>2</v>
      </c>
    </row>
    <row r="112" spans="2:12" ht="15.75">
      <c r="B112" s="106" t="str">
        <f>B105</f>
        <v>San Andres</v>
      </c>
      <c r="C112" s="103">
        <f>IF(J104="","",J104)</f>
        <v>0</v>
      </c>
      <c r="D112" s="103">
        <f>IF(G104="","",G104)</f>
        <v>0</v>
      </c>
      <c r="E112" s="102"/>
      <c r="F112" s="102"/>
      <c r="G112" s="103">
        <f>IF(G103="","",G103)</f>
        <v>0</v>
      </c>
      <c r="H112" s="103">
        <f>IF(J103="","",J103)</f>
        <v>0</v>
      </c>
      <c r="I112" s="103">
        <f>(IF(OR(C112&lt;&gt;"",G112&lt;&gt;""),SUM(C112,G112),0))</f>
        <v>0</v>
      </c>
      <c r="J112" s="103">
        <f>(IF(OR(D112&lt;&gt;"",H112&lt;&gt;""),SUM(D112,H112),0))</f>
        <v>0</v>
      </c>
      <c r="K112" s="103">
        <f>I112-J112</f>
        <v>0</v>
      </c>
      <c r="L112" s="105">
        <f>IF(OR(G103&lt;&gt;"",J103&lt;&gt;""),IF(G103="PP",0,IF(OR(G103="GP",G103&gt;J103),2,IF(G103=J103,1,IF(OR(J103&gt;G103,J103="GP"),0)))),0)+IF(OR(J104&lt;&gt;"",G104&lt;&gt;""),IF(J104="PP",0,IF(OR(J104="GP",J104&gt;G104),2,IF(J104=G104,1,IF(OR(G104&gt;J104,G104="GP"),0)))),0)</f>
        <v>2</v>
      </c>
    </row>
    <row r="113" spans="2:12" ht="15.75">
      <c r="B113" s="101" t="str">
        <f>B106</f>
        <v>C.U. de Quilmes</v>
      </c>
      <c r="C113" s="103">
        <f>IF(J105="","",J105)</f>
        <v>0</v>
      </c>
      <c r="D113" s="103">
        <f>IF(G105="","",G105)</f>
        <v>0</v>
      </c>
      <c r="E113" s="103">
        <f>IF(J103="","",J103)</f>
        <v>0</v>
      </c>
      <c r="F113" s="103">
        <f>IF(G103="","",G103)</f>
        <v>0</v>
      </c>
      <c r="G113" s="102"/>
      <c r="H113" s="102"/>
      <c r="I113" s="103">
        <f>(IF(OR(C113&lt;&gt;"",E113&lt;&gt;""),SUM(C113,E113),0))</f>
        <v>0</v>
      </c>
      <c r="J113" s="103">
        <f>(IF(OR(D113&lt;&gt;"",F113&lt;&gt;""),SUM(D113,F113),0))</f>
        <v>0</v>
      </c>
      <c r="K113" s="103">
        <f>I113-J113</f>
        <v>0</v>
      </c>
      <c r="L113" s="104">
        <f>IF(OR(J105&lt;&gt;"",G105&lt;&gt;""),IF(J105="PP",0,IF(OR(J105="GP",J105&gt;G105),2,IF(J105=G105,1,IF(OR(G105&gt;J105,G105="GP"),0)))),0)+IF(OR(J103&lt;&gt;"",G103&lt;&gt;""),IF(J103="PP",0,IF(OR(J103="GP",J103&gt;G103),2,IF(J103=G103,1,IF(OR(G103&gt;J103,G103="GP"),0)))),0)</f>
        <v>2</v>
      </c>
    </row>
    <row r="114" ht="13.5" thickBot="1"/>
    <row r="115" spans="5:10" ht="15.75" thickBot="1">
      <c r="E115" s="318" t="s">
        <v>232</v>
      </c>
      <c r="F115" s="319"/>
      <c r="G115" s="87" t="s">
        <v>233</v>
      </c>
      <c r="H115" s="318" t="s">
        <v>232</v>
      </c>
      <c r="I115" s="319"/>
      <c r="J115" s="87" t="s">
        <v>233</v>
      </c>
    </row>
    <row r="116" spans="2:10" ht="18.75" thickBot="1">
      <c r="B116" s="313" t="s">
        <v>247</v>
      </c>
      <c r="C116" s="313"/>
      <c r="E116" s="91" t="str">
        <f>B118</f>
        <v>San Cirano</v>
      </c>
      <c r="F116" s="92"/>
      <c r="G116" s="93">
        <f>'Fixture Olivos'!D24</f>
        <v>0</v>
      </c>
      <c r="H116" s="94" t="str">
        <f>B119</f>
        <v>CASA de Padua</v>
      </c>
      <c r="I116" s="92"/>
      <c r="J116" s="93">
        <f>'Fixture Olivos'!F24</f>
        <v>0</v>
      </c>
    </row>
    <row r="117" spans="1:10" ht="15.75" thickBot="1">
      <c r="A117" s="134">
        <v>1</v>
      </c>
      <c r="B117" s="314" t="s">
        <v>82</v>
      </c>
      <c r="C117" s="314"/>
      <c r="D117" s="95"/>
      <c r="E117" s="91" t="str">
        <f>B117</f>
        <v>SITAS</v>
      </c>
      <c r="F117" s="92"/>
      <c r="G117" s="93">
        <f>'Fixture Olivos'!D28</f>
        <v>0</v>
      </c>
      <c r="H117" s="94" t="str">
        <f>B118</f>
        <v>San Cirano</v>
      </c>
      <c r="I117" s="92"/>
      <c r="J117" s="93">
        <f>'Fixture Olivos'!F28</f>
        <v>0</v>
      </c>
    </row>
    <row r="118" spans="1:10" ht="15.75" thickBot="1">
      <c r="A118" s="134">
        <v>2</v>
      </c>
      <c r="B118" s="314" t="s">
        <v>281</v>
      </c>
      <c r="C118" s="314"/>
      <c r="D118" s="95"/>
      <c r="E118" s="315" t="str">
        <f>B117</f>
        <v>SITAS</v>
      </c>
      <c r="F118" s="316"/>
      <c r="G118" s="93">
        <f>'Fixture Olivos'!D20</f>
        <v>0</v>
      </c>
      <c r="H118" s="317" t="str">
        <f>B119</f>
        <v>CASA de Padua</v>
      </c>
      <c r="I118" s="316"/>
      <c r="J118" s="93">
        <f>'Fixture Olivos'!F20</f>
        <v>0</v>
      </c>
    </row>
    <row r="119" spans="1:4" ht="15">
      <c r="A119" s="134">
        <v>3</v>
      </c>
      <c r="B119" s="314" t="s">
        <v>282</v>
      </c>
      <c r="C119" s="314"/>
      <c r="D119" s="95"/>
    </row>
    <row r="120" ht="13.5" thickBot="1"/>
    <row r="121" spans="2:12" ht="16.5" thickBot="1">
      <c r="B121" s="305" t="s">
        <v>235</v>
      </c>
      <c r="C121" s="306"/>
      <c r="D121" s="306"/>
      <c r="E121" s="306"/>
      <c r="F121" s="306"/>
      <c r="G121" s="306"/>
      <c r="H121" s="306"/>
      <c r="I121" s="306"/>
      <c r="J121" s="306"/>
      <c r="K121" s="306"/>
      <c r="L121" s="307"/>
    </row>
    <row r="122" spans="2:12" ht="15">
      <c r="B122" s="96"/>
      <c r="C122" s="97"/>
      <c r="D122" s="97"/>
      <c r="E122" s="97"/>
      <c r="F122" s="97"/>
      <c r="G122" s="97"/>
      <c r="H122" s="97"/>
      <c r="I122" s="97"/>
      <c r="J122" s="97"/>
      <c r="K122" s="97"/>
      <c r="L122" s="97"/>
    </row>
    <row r="123" spans="2:12" ht="12.75">
      <c r="B123" s="98"/>
      <c r="C123" s="308" t="str">
        <f>B124</f>
        <v>SITAS</v>
      </c>
      <c r="D123" s="309"/>
      <c r="E123" s="308" t="str">
        <f>B125</f>
        <v>San Cirano</v>
      </c>
      <c r="F123" s="309"/>
      <c r="G123" s="308" t="str">
        <f>B126</f>
        <v>CASA de Padua</v>
      </c>
      <c r="H123" s="309"/>
      <c r="I123" s="99" t="s">
        <v>236</v>
      </c>
      <c r="J123" s="99" t="s">
        <v>237</v>
      </c>
      <c r="K123" s="99" t="s">
        <v>238</v>
      </c>
      <c r="L123" s="100" t="s">
        <v>230</v>
      </c>
    </row>
    <row r="124" spans="2:12" ht="15.75">
      <c r="B124" s="101" t="str">
        <f>B117</f>
        <v>SITAS</v>
      </c>
      <c r="C124" s="102"/>
      <c r="D124" s="102"/>
      <c r="E124" s="103">
        <f>IF(G117="","",G117)</f>
        <v>0</v>
      </c>
      <c r="F124" s="103">
        <f>IF(J117="","",J117)</f>
        <v>0</v>
      </c>
      <c r="G124" s="103">
        <f>IF(G118="","",G118)</f>
        <v>0</v>
      </c>
      <c r="H124" s="103">
        <f>IF(J118="","",J118)</f>
        <v>0</v>
      </c>
      <c r="I124" s="103">
        <f>(IF(OR(E124&lt;&gt;"",G124&lt;&gt;""),SUM(E124,G124),0))</f>
        <v>0</v>
      </c>
      <c r="J124" s="103">
        <f>(IF(OR(F124&lt;&gt;"",H124&lt;&gt;""),SUM(F124,H124),0))</f>
        <v>0</v>
      </c>
      <c r="K124" s="103">
        <f>I124-J124</f>
        <v>0</v>
      </c>
      <c r="L124" s="104">
        <f>IF(OR(G118&lt;&gt;"",J118&lt;&gt;""),IF(G118="PP",0,IF(OR(G118="GP",G118&gt;J118),2,IF(G118=J118,1,IF(OR(J118&gt;G118,J118="GP"),0)))),0)+IF(OR(G117&lt;&gt;"",J117&lt;&gt;""),IF(G117="PP",0,IF(OR(G117="GP",G117&gt;J117),2,IF(G117=J117,1,IF(OR(J117&gt;G117,J117="GP"),0)))),0)</f>
        <v>2</v>
      </c>
    </row>
    <row r="125" spans="2:12" ht="15.75">
      <c r="B125" s="106" t="str">
        <f>B118</f>
        <v>San Cirano</v>
      </c>
      <c r="C125" s="103">
        <f>IF(J117="","",J117)</f>
        <v>0</v>
      </c>
      <c r="D125" s="103">
        <f>IF(G117="","",G117)</f>
        <v>0</v>
      </c>
      <c r="E125" s="102"/>
      <c r="F125" s="102"/>
      <c r="G125" s="103">
        <f>IF(G116="","",G116)</f>
        <v>0</v>
      </c>
      <c r="H125" s="103">
        <f>IF(J116="","",J116)</f>
        <v>0</v>
      </c>
      <c r="I125" s="103">
        <f>(IF(OR(C125&lt;&gt;"",G125&lt;&gt;""),SUM(C125,G125),0))</f>
        <v>0</v>
      </c>
      <c r="J125" s="103">
        <f>(IF(OR(D125&lt;&gt;"",H125&lt;&gt;""),SUM(D125,H125),0))</f>
        <v>0</v>
      </c>
      <c r="K125" s="103">
        <f>I125-J125</f>
        <v>0</v>
      </c>
      <c r="L125" s="105">
        <f>IF(OR(G116&lt;&gt;"",J116&lt;&gt;""),IF(G116="PP",0,IF(OR(G116="GP",G116&gt;J116),2,IF(G116=J116,1,IF(OR(J116&gt;G116,J116="GP"),0)))),0)+IF(OR(J117&lt;&gt;"",G117&lt;&gt;""),IF(J117="PP",0,IF(OR(J117="GP",J117&gt;G117),2,IF(J117=G117,1,IF(OR(G117&gt;J117,G117="GP"),0)))),0)</f>
        <v>2</v>
      </c>
    </row>
    <row r="126" spans="2:12" ht="15.75">
      <c r="B126" s="101" t="str">
        <f>B119</f>
        <v>CASA de Padua</v>
      </c>
      <c r="C126" s="103">
        <f>IF(J118="","",J118)</f>
        <v>0</v>
      </c>
      <c r="D126" s="103">
        <f>IF(G118="","",G118)</f>
        <v>0</v>
      </c>
      <c r="E126" s="103">
        <f>IF(J116="","",J116)</f>
        <v>0</v>
      </c>
      <c r="F126" s="103">
        <f>IF(G116="","",G116)</f>
        <v>0</v>
      </c>
      <c r="G126" s="102"/>
      <c r="H126" s="102"/>
      <c r="I126" s="103">
        <f>(IF(OR(C126&lt;&gt;"",E126&lt;&gt;""),SUM(C126,E126),0))</f>
        <v>0</v>
      </c>
      <c r="J126" s="103">
        <f>(IF(OR(D126&lt;&gt;"",F126&lt;&gt;""),SUM(D126,F126),0))</f>
        <v>0</v>
      </c>
      <c r="K126" s="103">
        <f>I126-J126</f>
        <v>0</v>
      </c>
      <c r="L126" s="104">
        <f>IF(OR(J118&lt;&gt;"",G118&lt;&gt;""),IF(J118="PP",0,IF(OR(J118="GP",J118&gt;G118),2,IF(J118=G118,1,IF(OR(G118&gt;J118,G118="GP"),0)))),0)+IF(OR(J116&lt;&gt;"",G116&lt;&gt;""),IF(J116="PP",0,IF(OR(J116="GP",J116&gt;G116),2,IF(J116=G116,1,IF(OR(G116&gt;J116,G116="GP"),0)))),0)</f>
        <v>2</v>
      </c>
    </row>
    <row r="127" ht="13.5" thickBot="1"/>
    <row r="128" spans="5:10" ht="15.75" thickBot="1">
      <c r="E128" s="318" t="s">
        <v>232</v>
      </c>
      <c r="F128" s="319"/>
      <c r="G128" s="87" t="s">
        <v>233</v>
      </c>
      <c r="H128" s="318" t="s">
        <v>232</v>
      </c>
      <c r="I128" s="319"/>
      <c r="J128" s="87" t="s">
        <v>233</v>
      </c>
    </row>
    <row r="129" spans="2:10" ht="18.75" thickBot="1">
      <c r="B129" s="313" t="s">
        <v>248</v>
      </c>
      <c r="C129" s="313"/>
      <c r="E129" s="91" t="str">
        <f>B131</f>
        <v>Atl. del Rosario</v>
      </c>
      <c r="F129" s="92"/>
      <c r="G129" s="93">
        <f>'Fixture Olivos'!D25</f>
        <v>0</v>
      </c>
      <c r="H129" s="94" t="str">
        <f>B132</f>
        <v>Lanus</v>
      </c>
      <c r="I129" s="92"/>
      <c r="J129" s="93">
        <f>'Fixture Olivos'!F25</f>
        <v>0</v>
      </c>
    </row>
    <row r="130" spans="1:10" ht="15.75" thickBot="1">
      <c r="A130" s="134">
        <v>1</v>
      </c>
      <c r="B130" s="314" t="s">
        <v>78</v>
      </c>
      <c r="C130" s="314"/>
      <c r="D130" s="95"/>
      <c r="E130" s="91" t="str">
        <f>B130</f>
        <v>SIC</v>
      </c>
      <c r="F130" s="92"/>
      <c r="G130" s="93">
        <f>'Fixture Olivos'!D29</f>
        <v>0</v>
      </c>
      <c r="H130" s="94" t="str">
        <f>B131</f>
        <v>Atl. del Rosario</v>
      </c>
      <c r="I130" s="92"/>
      <c r="J130" s="93">
        <f>'Fixture Olivos'!F29</f>
        <v>0</v>
      </c>
    </row>
    <row r="131" spans="1:10" ht="15.75" thickBot="1">
      <c r="A131" s="134">
        <v>2</v>
      </c>
      <c r="B131" s="314" t="s">
        <v>283</v>
      </c>
      <c r="C131" s="314"/>
      <c r="D131" s="95"/>
      <c r="E131" s="315" t="str">
        <f>B130</f>
        <v>SIC</v>
      </c>
      <c r="F131" s="316"/>
      <c r="G131" s="93">
        <f>'Fixture Olivos'!D21</f>
        <v>0</v>
      </c>
      <c r="H131" s="317" t="str">
        <f>B132</f>
        <v>Lanus</v>
      </c>
      <c r="I131" s="316"/>
      <c r="J131" s="93">
        <f>'Fixture Olivos'!F21</f>
        <v>0</v>
      </c>
    </row>
    <row r="132" spans="1:4" ht="15">
      <c r="A132" s="134">
        <v>3</v>
      </c>
      <c r="B132" s="314" t="s">
        <v>284</v>
      </c>
      <c r="C132" s="314"/>
      <c r="D132" s="95"/>
    </row>
    <row r="133" ht="13.5" thickBot="1"/>
    <row r="134" spans="2:12" ht="16.5" thickBot="1">
      <c r="B134" s="305" t="s">
        <v>235</v>
      </c>
      <c r="C134" s="306"/>
      <c r="D134" s="306"/>
      <c r="E134" s="306"/>
      <c r="F134" s="306"/>
      <c r="G134" s="306"/>
      <c r="H134" s="306"/>
      <c r="I134" s="306"/>
      <c r="J134" s="306"/>
      <c r="K134" s="306"/>
      <c r="L134" s="307"/>
    </row>
    <row r="135" spans="2:12" ht="15">
      <c r="B135" s="96"/>
      <c r="C135" s="97"/>
      <c r="D135" s="97"/>
      <c r="E135" s="97"/>
      <c r="F135" s="97"/>
      <c r="G135" s="97"/>
      <c r="H135" s="97"/>
      <c r="I135" s="97"/>
      <c r="J135" s="97"/>
      <c r="K135" s="97"/>
      <c r="L135" s="97"/>
    </row>
    <row r="136" spans="2:12" ht="12.75">
      <c r="B136" s="98"/>
      <c r="C136" s="308" t="str">
        <f>B137</f>
        <v>SIC</v>
      </c>
      <c r="D136" s="309"/>
      <c r="E136" s="308" t="str">
        <f>B138</f>
        <v>Atl. del Rosario</v>
      </c>
      <c r="F136" s="309"/>
      <c r="G136" s="308" t="str">
        <f>B139</f>
        <v>Lanus</v>
      </c>
      <c r="H136" s="309"/>
      <c r="I136" s="99" t="s">
        <v>236</v>
      </c>
      <c r="J136" s="99" t="s">
        <v>237</v>
      </c>
      <c r="K136" s="99" t="s">
        <v>238</v>
      </c>
      <c r="L136" s="100" t="s">
        <v>230</v>
      </c>
    </row>
    <row r="137" spans="2:12" ht="15.75">
      <c r="B137" s="101" t="str">
        <f>B130</f>
        <v>SIC</v>
      </c>
      <c r="C137" s="102"/>
      <c r="D137" s="102"/>
      <c r="E137" s="103">
        <f>IF(G130="","",G130)</f>
        <v>0</v>
      </c>
      <c r="F137" s="103">
        <f>IF(J130="","",J130)</f>
        <v>0</v>
      </c>
      <c r="G137" s="103">
        <f>IF(G131="","",G131)</f>
        <v>0</v>
      </c>
      <c r="H137" s="103">
        <f>IF(J131="","",J131)</f>
        <v>0</v>
      </c>
      <c r="I137" s="103">
        <f>(IF(OR(E137&lt;&gt;"",G137&lt;&gt;""),SUM(E137,G137),0))</f>
        <v>0</v>
      </c>
      <c r="J137" s="103">
        <f>(IF(OR(F137&lt;&gt;"",H137&lt;&gt;""),SUM(F137,H137),0))</f>
        <v>0</v>
      </c>
      <c r="K137" s="103">
        <f>I137-J137</f>
        <v>0</v>
      </c>
      <c r="L137" s="104">
        <f>IF(OR(G131&lt;&gt;"",J131&lt;&gt;""),IF(G131="PP",0,IF(OR(G131="GP",G131&gt;J131),2,IF(G131=J131,1,IF(OR(J131&gt;G131,J131="GP"),0)))),0)+IF(OR(G130&lt;&gt;"",J130&lt;&gt;""),IF(G130="PP",0,IF(OR(G130="GP",G130&gt;J130),2,IF(G130=J130,1,IF(OR(J130&gt;G130,J130="GP"),0)))),0)</f>
        <v>2</v>
      </c>
    </row>
    <row r="138" spans="2:12" ht="15.75">
      <c r="B138" s="106" t="str">
        <f>B131</f>
        <v>Atl. del Rosario</v>
      </c>
      <c r="C138" s="103">
        <f>IF(J130="","",J130)</f>
        <v>0</v>
      </c>
      <c r="D138" s="103">
        <f>IF(G130="","",G130)</f>
        <v>0</v>
      </c>
      <c r="E138" s="102"/>
      <c r="F138" s="102"/>
      <c r="G138" s="103">
        <f>IF(G129="","",G129)</f>
        <v>0</v>
      </c>
      <c r="H138" s="103">
        <f>IF(J129="","",J129)</f>
        <v>0</v>
      </c>
      <c r="I138" s="103">
        <f>(IF(OR(C138&lt;&gt;"",G138&lt;&gt;""),SUM(C138,G138),0))</f>
        <v>0</v>
      </c>
      <c r="J138" s="103">
        <f>(IF(OR(D138&lt;&gt;"",H138&lt;&gt;""),SUM(D138,H138),0))</f>
        <v>0</v>
      </c>
      <c r="K138" s="103">
        <f>I138-J138</f>
        <v>0</v>
      </c>
      <c r="L138" s="105">
        <f>IF(OR(G129&lt;&gt;"",J129&lt;&gt;""),IF(G129="PP",0,IF(OR(G129="GP",G129&gt;J129),2,IF(G129=J129,1,IF(OR(J129&gt;G129,J129="GP"),0)))),0)+IF(OR(J130&lt;&gt;"",G130&lt;&gt;""),IF(J130="PP",0,IF(OR(J130="GP",J130&gt;G130),2,IF(J130=G130,1,IF(OR(G130&gt;J130,G130="GP"),0)))),0)</f>
        <v>2</v>
      </c>
    </row>
    <row r="139" spans="2:12" ht="15.75">
      <c r="B139" s="101" t="str">
        <f>B132</f>
        <v>Lanus</v>
      </c>
      <c r="C139" s="103">
        <f>IF(J131="","",J131)</f>
        <v>0</v>
      </c>
      <c r="D139" s="103">
        <f>IF(G131="","",G131)</f>
        <v>0</v>
      </c>
      <c r="E139" s="103">
        <f>IF(J129="","",J129)</f>
        <v>0</v>
      </c>
      <c r="F139" s="103">
        <f>IF(G129="","",G129)</f>
        <v>0</v>
      </c>
      <c r="G139" s="102"/>
      <c r="H139" s="102"/>
      <c r="I139" s="103">
        <f>(IF(OR(C139&lt;&gt;"",E139&lt;&gt;""),SUM(C139,E139),0))</f>
        <v>0</v>
      </c>
      <c r="J139" s="103">
        <f>(IF(OR(D139&lt;&gt;"",F139&lt;&gt;""),SUM(D139,F139),0))</f>
        <v>0</v>
      </c>
      <c r="K139" s="103">
        <f>I139-J139</f>
        <v>0</v>
      </c>
      <c r="L139" s="104">
        <f>IF(OR(J131&lt;&gt;"",G131&lt;&gt;""),IF(J131="PP",0,IF(OR(J131="GP",J131&gt;G131),2,IF(J131=G131,1,IF(OR(G131&gt;J131,G131="GP"),0)))),0)+IF(OR(J129&lt;&gt;"",G129&lt;&gt;""),IF(J129="PP",0,IF(OR(J129="GP",J129&gt;G129),2,IF(J129=G129,1,IF(OR(G129&gt;J129,G129="GP"),0)))),0)</f>
        <v>2</v>
      </c>
    </row>
    <row r="140" ht="13.5" thickBot="1"/>
    <row r="141" spans="5:10" ht="15.75" thickBot="1">
      <c r="E141" s="318" t="s">
        <v>232</v>
      </c>
      <c r="F141" s="319"/>
      <c r="G141" s="87" t="s">
        <v>233</v>
      </c>
      <c r="H141" s="318" t="s">
        <v>232</v>
      </c>
      <c r="I141" s="319"/>
      <c r="J141" s="87" t="s">
        <v>233</v>
      </c>
    </row>
    <row r="142" spans="2:10" ht="18.75" thickBot="1">
      <c r="B142" s="313" t="s">
        <v>249</v>
      </c>
      <c r="C142" s="313"/>
      <c r="E142" s="91" t="str">
        <f>B144</f>
        <v>Buenos Aires</v>
      </c>
      <c r="F142" s="92"/>
      <c r="G142" s="93">
        <f>'Fixture Olivos'!D26</f>
        <v>0</v>
      </c>
      <c r="H142" s="94" t="str">
        <f>B145</f>
        <v>La Salle</v>
      </c>
      <c r="I142" s="92"/>
      <c r="J142" s="93">
        <f>'Fixture Olivos'!F26</f>
        <v>0</v>
      </c>
    </row>
    <row r="143" spans="1:10" ht="15.75" thickBot="1">
      <c r="A143" s="134">
        <v>1</v>
      </c>
      <c r="B143" s="314" t="s">
        <v>285</v>
      </c>
      <c r="C143" s="314"/>
      <c r="D143" s="95"/>
      <c r="E143" s="91" t="str">
        <f>B143</f>
        <v>San Martin</v>
      </c>
      <c r="F143" s="92"/>
      <c r="G143" s="93">
        <f>'Fixture Olivos'!D30</f>
        <v>0</v>
      </c>
      <c r="H143" s="94" t="str">
        <f>B144</f>
        <v>Buenos Aires</v>
      </c>
      <c r="I143" s="92"/>
      <c r="J143" s="93">
        <f>'Fixture Olivos'!F30</f>
        <v>0</v>
      </c>
    </row>
    <row r="144" spans="1:10" ht="15.75" thickBot="1">
      <c r="A144" s="134">
        <v>2</v>
      </c>
      <c r="B144" s="314" t="s">
        <v>286</v>
      </c>
      <c r="C144" s="314"/>
      <c r="D144" s="95"/>
      <c r="E144" s="315" t="str">
        <f>B143</f>
        <v>San Martin</v>
      </c>
      <c r="F144" s="316"/>
      <c r="G144" s="93">
        <f>'Fixture Olivos'!D22</f>
        <v>0</v>
      </c>
      <c r="H144" s="317" t="str">
        <f>B145</f>
        <v>La Salle</v>
      </c>
      <c r="I144" s="316"/>
      <c r="J144" s="93">
        <f>'Fixture Olivos'!F22</f>
        <v>0</v>
      </c>
    </row>
    <row r="145" spans="1:4" ht="15">
      <c r="A145" s="134">
        <v>3</v>
      </c>
      <c r="B145" s="314" t="s">
        <v>287</v>
      </c>
      <c r="C145" s="314"/>
      <c r="D145" s="95"/>
    </row>
    <row r="146" ht="13.5" thickBot="1"/>
    <row r="147" spans="2:12" ht="16.5" thickBot="1">
      <c r="B147" s="305" t="s">
        <v>235</v>
      </c>
      <c r="C147" s="306"/>
      <c r="D147" s="306"/>
      <c r="E147" s="306"/>
      <c r="F147" s="306"/>
      <c r="G147" s="306"/>
      <c r="H147" s="306"/>
      <c r="I147" s="306"/>
      <c r="J147" s="306"/>
      <c r="K147" s="306"/>
      <c r="L147" s="307"/>
    </row>
    <row r="148" spans="2:12" ht="15">
      <c r="B148" s="96"/>
      <c r="C148" s="97"/>
      <c r="D148" s="97"/>
      <c r="E148" s="97"/>
      <c r="F148" s="97"/>
      <c r="G148" s="97"/>
      <c r="H148" s="97"/>
      <c r="I148" s="97"/>
      <c r="J148" s="97"/>
      <c r="K148" s="97"/>
      <c r="L148" s="97"/>
    </row>
    <row r="149" spans="2:12" ht="12.75">
      <c r="B149" s="98"/>
      <c r="C149" s="308" t="str">
        <f>B150</f>
        <v>San Martin</v>
      </c>
      <c r="D149" s="309"/>
      <c r="E149" s="308" t="str">
        <f>B151</f>
        <v>Buenos Aires</v>
      </c>
      <c r="F149" s="309"/>
      <c r="G149" s="308" t="str">
        <f>B152</f>
        <v>La Salle</v>
      </c>
      <c r="H149" s="309"/>
      <c r="I149" s="99" t="s">
        <v>236</v>
      </c>
      <c r="J149" s="99" t="s">
        <v>237</v>
      </c>
      <c r="K149" s="99" t="s">
        <v>238</v>
      </c>
      <c r="L149" s="100" t="s">
        <v>230</v>
      </c>
    </row>
    <row r="150" spans="2:12" ht="15.75">
      <c r="B150" s="101" t="str">
        <f>B143</f>
        <v>San Martin</v>
      </c>
      <c r="C150" s="102"/>
      <c r="D150" s="102"/>
      <c r="E150" s="103">
        <f>IF(G143="","",G143)</f>
        <v>0</v>
      </c>
      <c r="F150" s="103">
        <f>IF(J143="","",J143)</f>
        <v>0</v>
      </c>
      <c r="G150" s="103">
        <f>IF(G144="","",G144)</f>
        <v>0</v>
      </c>
      <c r="H150" s="103">
        <f>IF(J144="","",J144)</f>
        <v>0</v>
      </c>
      <c r="I150" s="103">
        <f>(IF(OR(E150&lt;&gt;"",G150&lt;&gt;""),SUM(E150,G150),0))</f>
        <v>0</v>
      </c>
      <c r="J150" s="103">
        <f>(IF(OR(F150&lt;&gt;"",H150&lt;&gt;""),SUM(F150,H150),0))</f>
        <v>0</v>
      </c>
      <c r="K150" s="103">
        <f>I150-J150</f>
        <v>0</v>
      </c>
      <c r="L150" s="104">
        <f>IF(OR(G144&lt;&gt;"",J144&lt;&gt;""),IF(G144="PP",0,IF(OR(G144="GP",G144&gt;J144),2,IF(G144=J144,1,IF(OR(J144&gt;G144,J144="GP"),0)))),0)+IF(OR(G143&lt;&gt;"",J143&lt;&gt;""),IF(G143="PP",0,IF(OR(G143="GP",G143&gt;J143),2,IF(G143=J143,1,IF(OR(J143&gt;G143,J143="GP"),0)))),0)</f>
        <v>2</v>
      </c>
    </row>
    <row r="151" spans="2:12" ht="15.75">
      <c r="B151" s="106" t="str">
        <f>B144</f>
        <v>Buenos Aires</v>
      </c>
      <c r="C151" s="103">
        <f>IF(J143="","",J143)</f>
        <v>0</v>
      </c>
      <c r="D151" s="103">
        <f>IF(G143="","",G143)</f>
        <v>0</v>
      </c>
      <c r="E151" s="102"/>
      <c r="F151" s="102"/>
      <c r="G151" s="103">
        <f>IF(G142="","",G142)</f>
        <v>0</v>
      </c>
      <c r="H151" s="103">
        <f>IF(J142="","",J142)</f>
        <v>0</v>
      </c>
      <c r="I151" s="103">
        <f>(IF(OR(C151&lt;&gt;"",G151&lt;&gt;""),SUM(C151,G151),0))</f>
        <v>0</v>
      </c>
      <c r="J151" s="103">
        <f>(IF(OR(D151&lt;&gt;"",H151&lt;&gt;""),SUM(D151,H151),0))</f>
        <v>0</v>
      </c>
      <c r="K151" s="103">
        <f>I151-J151</f>
        <v>0</v>
      </c>
      <c r="L151" s="105">
        <f>IF(OR(G142&lt;&gt;"",J142&lt;&gt;""),IF(G142="PP",0,IF(OR(G142="GP",G142&gt;J142),2,IF(G142=J142,1,IF(OR(J142&gt;G142,J142="GP"),0)))),0)+IF(OR(J143&lt;&gt;"",G143&lt;&gt;""),IF(J143="PP",0,IF(OR(J143="GP",J143&gt;G143),2,IF(J143=G143,1,IF(OR(G143&gt;J143,G143="GP"),0)))),0)</f>
        <v>2</v>
      </c>
    </row>
    <row r="152" spans="2:12" ht="15.75">
      <c r="B152" s="101" t="str">
        <f>B145</f>
        <v>La Salle</v>
      </c>
      <c r="C152" s="103">
        <f>IF(J144="","",J144)</f>
        <v>0</v>
      </c>
      <c r="D152" s="103">
        <f>IF(G144="","",G144)</f>
        <v>0</v>
      </c>
      <c r="E152" s="103">
        <f>IF(J142="","",J142)</f>
        <v>0</v>
      </c>
      <c r="F152" s="103">
        <f>IF(G142="","",G142)</f>
        <v>0</v>
      </c>
      <c r="G152" s="102"/>
      <c r="H152" s="102"/>
      <c r="I152" s="103">
        <f>(IF(OR(C152&lt;&gt;"",E152&lt;&gt;""),SUM(C152,E152),0))</f>
        <v>0</v>
      </c>
      <c r="J152" s="103">
        <f>(IF(OR(D152&lt;&gt;"",F152&lt;&gt;""),SUM(D152,F152),0))</f>
        <v>0</v>
      </c>
      <c r="K152" s="103">
        <f>I152-J152</f>
        <v>0</v>
      </c>
      <c r="L152" s="104">
        <f>IF(OR(J144&lt;&gt;"",G144&lt;&gt;""),IF(J144="PP",0,IF(OR(J144="GP",J144&gt;G144),2,IF(J144=G144,1,IF(OR(G144&gt;J144,G144="GP"),0)))),0)+IF(OR(J142&lt;&gt;"",G142&lt;&gt;""),IF(J142="PP",0,IF(OR(J142="GP",J142&gt;G142),2,IF(J142=G142,1,IF(OR(G142&gt;J142,G142="GP"),0)))),0)</f>
        <v>2</v>
      </c>
    </row>
    <row r="153" ht="13.5" thickBot="1"/>
    <row r="154" spans="5:10" ht="15.75" thickBot="1">
      <c r="E154" s="318" t="s">
        <v>232</v>
      </c>
      <c r="F154" s="319"/>
      <c r="G154" s="87" t="s">
        <v>233</v>
      </c>
      <c r="H154" s="318" t="s">
        <v>232</v>
      </c>
      <c r="I154" s="319"/>
      <c r="J154" s="87" t="s">
        <v>233</v>
      </c>
    </row>
    <row r="155" spans="2:10" ht="18.75" thickBot="1">
      <c r="B155" s="313" t="s">
        <v>250</v>
      </c>
      <c r="C155" s="313"/>
      <c r="E155" s="91" t="str">
        <f>B157</f>
        <v>La Plata</v>
      </c>
      <c r="F155" s="92"/>
      <c r="G155" s="93">
        <f>'Fixture Olivos'!D27</f>
        <v>0</v>
      </c>
      <c r="H155" s="94" t="str">
        <f>B158</f>
        <v>Manuel Belgrano</v>
      </c>
      <c r="I155" s="92"/>
      <c r="J155" s="93">
        <f>'Fixture Olivos'!F27</f>
        <v>0</v>
      </c>
    </row>
    <row r="156" spans="1:10" ht="15.75" thickBot="1">
      <c r="A156" s="134">
        <v>1</v>
      </c>
      <c r="B156" s="314" t="s">
        <v>288</v>
      </c>
      <c r="C156" s="314"/>
      <c r="D156" s="95"/>
      <c r="E156" s="91" t="str">
        <f>B156</f>
        <v>San Luis</v>
      </c>
      <c r="F156" s="92"/>
      <c r="G156" s="93">
        <f>'Fixture Olivos'!D31</f>
        <v>0</v>
      </c>
      <c r="H156" s="94" t="str">
        <f>B157</f>
        <v>La Plata</v>
      </c>
      <c r="I156" s="92"/>
      <c r="J156" s="93">
        <f>'Fixture Olivos'!F31</f>
        <v>0</v>
      </c>
    </row>
    <row r="157" spans="1:10" ht="15.75" thickBot="1">
      <c r="A157" s="134">
        <v>2</v>
      </c>
      <c r="B157" s="314" t="s">
        <v>289</v>
      </c>
      <c r="C157" s="314"/>
      <c r="D157" s="95"/>
      <c r="E157" s="315" t="str">
        <f>B156</f>
        <v>San Luis</v>
      </c>
      <c r="F157" s="316"/>
      <c r="G157" s="93">
        <f>'Fixture Olivos'!D23</f>
        <v>0</v>
      </c>
      <c r="H157" s="317" t="str">
        <f>B158</f>
        <v>Manuel Belgrano</v>
      </c>
      <c r="I157" s="316"/>
      <c r="J157" s="93">
        <f>'Fixture Olivos'!F23</f>
        <v>0</v>
      </c>
    </row>
    <row r="158" spans="1:4" ht="15">
      <c r="A158" s="134">
        <v>3</v>
      </c>
      <c r="B158" s="314" t="s">
        <v>290</v>
      </c>
      <c r="C158" s="314"/>
      <c r="D158" s="95"/>
    </row>
    <row r="159" ht="13.5" thickBot="1"/>
    <row r="160" spans="2:12" ht="16.5" thickBot="1">
      <c r="B160" s="305" t="s">
        <v>235</v>
      </c>
      <c r="C160" s="306"/>
      <c r="D160" s="306"/>
      <c r="E160" s="306"/>
      <c r="F160" s="306"/>
      <c r="G160" s="306"/>
      <c r="H160" s="306"/>
      <c r="I160" s="306"/>
      <c r="J160" s="306"/>
      <c r="K160" s="306"/>
      <c r="L160" s="307"/>
    </row>
    <row r="161" spans="2:12" ht="15">
      <c r="B161" s="96"/>
      <c r="C161" s="97"/>
      <c r="D161" s="97"/>
      <c r="E161" s="97"/>
      <c r="F161" s="97"/>
      <c r="G161" s="97"/>
      <c r="H161" s="97"/>
      <c r="I161" s="97"/>
      <c r="J161" s="97"/>
      <c r="K161" s="97"/>
      <c r="L161" s="97"/>
    </row>
    <row r="162" spans="2:12" ht="12.75">
      <c r="B162" s="98"/>
      <c r="C162" s="308" t="str">
        <f>B163</f>
        <v>San Luis</v>
      </c>
      <c r="D162" s="309"/>
      <c r="E162" s="308" t="str">
        <f>B164</f>
        <v>La Plata</v>
      </c>
      <c r="F162" s="309"/>
      <c r="G162" s="308" t="str">
        <f>B165</f>
        <v>Manuel Belgrano</v>
      </c>
      <c r="H162" s="309"/>
      <c r="I162" s="99" t="s">
        <v>236</v>
      </c>
      <c r="J162" s="99" t="s">
        <v>237</v>
      </c>
      <c r="K162" s="99" t="s">
        <v>238</v>
      </c>
      <c r="L162" s="100" t="s">
        <v>230</v>
      </c>
    </row>
    <row r="163" spans="2:12" ht="15.75">
      <c r="B163" s="101" t="str">
        <f>B156</f>
        <v>San Luis</v>
      </c>
      <c r="C163" s="102"/>
      <c r="D163" s="102"/>
      <c r="E163" s="103">
        <f>IF(G156="","",G156)</f>
        <v>0</v>
      </c>
      <c r="F163" s="103">
        <f>IF(J156="","",J156)</f>
        <v>0</v>
      </c>
      <c r="G163" s="103">
        <f>IF(G157="","",G157)</f>
        <v>0</v>
      </c>
      <c r="H163" s="103">
        <f>IF(J157="","",J157)</f>
        <v>0</v>
      </c>
      <c r="I163" s="103">
        <f>(IF(OR(E163&lt;&gt;"",G163&lt;&gt;""),SUM(E163,G163),0))</f>
        <v>0</v>
      </c>
      <c r="J163" s="103">
        <f>(IF(OR(F163&lt;&gt;"",H163&lt;&gt;""),SUM(F163,H163),0))</f>
        <v>0</v>
      </c>
      <c r="K163" s="103">
        <f>I163-J163</f>
        <v>0</v>
      </c>
      <c r="L163" s="104">
        <f>IF(OR(G157&lt;&gt;"",J157&lt;&gt;""),IF(G157="PP",0,IF(OR(G157="GP",G157&gt;J157),2,IF(G157=J157,1,IF(OR(J157&gt;G157,J157="GP"),0)))),0)+IF(OR(G156&lt;&gt;"",J156&lt;&gt;""),IF(G156="PP",0,IF(OR(G156="GP",G156&gt;J156),2,IF(G156=J156,1,IF(OR(J156&gt;G156,J156="GP"),0)))),0)</f>
        <v>2</v>
      </c>
    </row>
    <row r="164" spans="2:12" ht="15.75">
      <c r="B164" s="106" t="str">
        <f>B157</f>
        <v>La Plata</v>
      </c>
      <c r="C164" s="103">
        <f>IF(J156="","",J156)</f>
        <v>0</v>
      </c>
      <c r="D164" s="103">
        <f>IF(G156="","",G156)</f>
        <v>0</v>
      </c>
      <c r="E164" s="102"/>
      <c r="F164" s="102"/>
      <c r="G164" s="103">
        <f>IF(G155="","",G155)</f>
        <v>0</v>
      </c>
      <c r="H164" s="103">
        <f>IF(J155="","",J155)</f>
        <v>0</v>
      </c>
      <c r="I164" s="103">
        <f>(IF(OR(C164&lt;&gt;"",G164&lt;&gt;""),SUM(C164,G164),0))</f>
        <v>0</v>
      </c>
      <c r="J164" s="103">
        <f>(IF(OR(D164&lt;&gt;"",H164&lt;&gt;""),SUM(D164,H164),0))</f>
        <v>0</v>
      </c>
      <c r="K164" s="103">
        <f>I164-J164</f>
        <v>0</v>
      </c>
      <c r="L164" s="105">
        <f>IF(OR(G155&lt;&gt;"",J155&lt;&gt;""),IF(G155="PP",0,IF(OR(G155="GP",G155&gt;J155),2,IF(G155=J155,1,IF(OR(J155&gt;G155,J155="GP"),0)))),0)+IF(OR(J156&lt;&gt;"",G156&lt;&gt;""),IF(J156="PP",0,IF(OR(J156="GP",J156&gt;G156),2,IF(J156=G156,1,IF(OR(G156&gt;J156,G156="GP"),0)))),0)</f>
        <v>2</v>
      </c>
    </row>
    <row r="165" spans="2:12" ht="15.75">
      <c r="B165" s="101" t="str">
        <f>B158</f>
        <v>Manuel Belgrano</v>
      </c>
      <c r="C165" s="103">
        <f>IF(J157="","",J157)</f>
        <v>0</v>
      </c>
      <c r="D165" s="103">
        <f>IF(G157="","",G157)</f>
        <v>0</v>
      </c>
      <c r="E165" s="103">
        <f>IF(J155="","",J155)</f>
        <v>0</v>
      </c>
      <c r="F165" s="103">
        <f>IF(G155="","",G155)</f>
        <v>0</v>
      </c>
      <c r="G165" s="102"/>
      <c r="H165" s="102"/>
      <c r="I165" s="103">
        <f>(IF(OR(C165&lt;&gt;"",E165&lt;&gt;""),SUM(C165,E165),0))</f>
        <v>0</v>
      </c>
      <c r="J165" s="103">
        <f>(IF(OR(D165&lt;&gt;"",F165&lt;&gt;""),SUM(D165,F165),0))</f>
        <v>0</v>
      </c>
      <c r="K165" s="103">
        <f>I165-J165</f>
        <v>0</v>
      </c>
      <c r="L165" s="104">
        <f>IF(OR(J157&lt;&gt;"",G157&lt;&gt;""),IF(J157="PP",0,IF(OR(J157="GP",J157&gt;G157),2,IF(J157=G157,1,IF(OR(G157&gt;J157,G157="GP"),0)))),0)+IF(OR(J155&lt;&gt;"",G155&lt;&gt;""),IF(J155="PP",0,IF(OR(J155="GP",J155&gt;G155),2,IF(J155=G155,1,IF(OR(G155&gt;J155,G155="GP"),0)))),0)</f>
        <v>2</v>
      </c>
    </row>
    <row r="166" ht="13.5" thickBot="1"/>
    <row r="167" spans="5:10" ht="15.75" thickBot="1">
      <c r="E167" s="318" t="s">
        <v>232</v>
      </c>
      <c r="F167" s="319"/>
      <c r="G167" s="87" t="s">
        <v>233</v>
      </c>
      <c r="H167" s="318" t="s">
        <v>232</v>
      </c>
      <c r="I167" s="319"/>
      <c r="J167" s="87" t="s">
        <v>233</v>
      </c>
    </row>
    <row r="168" spans="2:10" ht="18.75" thickBot="1">
      <c r="B168" s="313" t="s">
        <v>251</v>
      </c>
      <c r="C168" s="313"/>
      <c r="E168" s="91" t="str">
        <f>B170</f>
        <v>Belgrano Athl.</v>
      </c>
      <c r="F168" s="92"/>
      <c r="G168" s="93">
        <f>'Fixture Olivos'!D12</f>
        <v>0</v>
      </c>
      <c r="H168" s="94" t="str">
        <f>B171</f>
        <v>Centro Naval</v>
      </c>
      <c r="I168" s="92"/>
      <c r="J168" s="93">
        <f>'Fixture Olivos'!F12</f>
        <v>0</v>
      </c>
    </row>
    <row r="169" spans="1:10" ht="15.75" thickBot="1">
      <c r="A169" s="134">
        <v>1</v>
      </c>
      <c r="B169" s="314" t="s">
        <v>79</v>
      </c>
      <c r="C169" s="314"/>
      <c r="D169" s="95"/>
      <c r="E169" s="91" t="str">
        <f>B169</f>
        <v>CUBA</v>
      </c>
      <c r="F169" s="92"/>
      <c r="G169" s="93">
        <f>'Fixture Olivos'!D16</f>
        <v>0</v>
      </c>
      <c r="H169" s="94" t="str">
        <f>B170</f>
        <v>Belgrano Athl.</v>
      </c>
      <c r="I169" s="92"/>
      <c r="J169" s="93">
        <f>'Fixture Olivos'!F16</f>
        <v>0</v>
      </c>
    </row>
    <row r="170" spans="1:10" ht="15.75" thickBot="1">
      <c r="A170" s="134">
        <v>2</v>
      </c>
      <c r="B170" s="314" t="s">
        <v>291</v>
      </c>
      <c r="C170" s="314"/>
      <c r="D170" s="95"/>
      <c r="E170" s="315" t="str">
        <f>B169</f>
        <v>CUBA</v>
      </c>
      <c r="F170" s="316"/>
      <c r="G170" s="93">
        <f>'Fixture Olivos'!D8</f>
        <v>0</v>
      </c>
      <c r="H170" s="317" t="str">
        <f>B171</f>
        <v>Centro Naval</v>
      </c>
      <c r="I170" s="316"/>
      <c r="J170" s="93">
        <f>'Fixture Olivos'!F8</f>
        <v>0</v>
      </c>
    </row>
    <row r="171" spans="1:4" ht="15">
      <c r="A171" s="134">
        <v>3</v>
      </c>
      <c r="B171" s="314" t="s">
        <v>292</v>
      </c>
      <c r="C171" s="314"/>
      <c r="D171" s="95"/>
    </row>
    <row r="172" ht="13.5" thickBot="1"/>
    <row r="173" spans="2:12" ht="16.5" thickBot="1">
      <c r="B173" s="305" t="s">
        <v>235</v>
      </c>
      <c r="C173" s="306"/>
      <c r="D173" s="306"/>
      <c r="E173" s="306"/>
      <c r="F173" s="306"/>
      <c r="G173" s="306"/>
      <c r="H173" s="306"/>
      <c r="I173" s="306"/>
      <c r="J173" s="306"/>
      <c r="K173" s="306"/>
      <c r="L173" s="307"/>
    </row>
    <row r="174" spans="2:12" ht="15">
      <c r="B174" s="96"/>
      <c r="C174" s="97"/>
      <c r="D174" s="97"/>
      <c r="E174" s="97"/>
      <c r="F174" s="97"/>
      <c r="G174" s="97"/>
      <c r="H174" s="97"/>
      <c r="I174" s="97"/>
      <c r="J174" s="97"/>
      <c r="K174" s="97"/>
      <c r="L174" s="97"/>
    </row>
    <row r="175" spans="2:12" ht="12.75">
      <c r="B175" s="98"/>
      <c r="C175" s="308" t="str">
        <f>B176</f>
        <v>CUBA</v>
      </c>
      <c r="D175" s="309"/>
      <c r="E175" s="308" t="str">
        <f>B177</f>
        <v>Belgrano Athl.</v>
      </c>
      <c r="F175" s="309"/>
      <c r="G175" s="308" t="str">
        <f>B178</f>
        <v>Centro Naval</v>
      </c>
      <c r="H175" s="309"/>
      <c r="I175" s="99" t="s">
        <v>236</v>
      </c>
      <c r="J175" s="99" t="s">
        <v>237</v>
      </c>
      <c r="K175" s="99" t="s">
        <v>238</v>
      </c>
      <c r="L175" s="100" t="s">
        <v>230</v>
      </c>
    </row>
    <row r="176" spans="2:12" ht="15.75">
      <c r="B176" s="101" t="str">
        <f>B169</f>
        <v>CUBA</v>
      </c>
      <c r="C176" s="102"/>
      <c r="D176" s="102"/>
      <c r="E176" s="103">
        <f>IF(G169="","",G169)</f>
        <v>0</v>
      </c>
      <c r="F176" s="103">
        <f>IF(J169="","",J169)</f>
        <v>0</v>
      </c>
      <c r="G176" s="103">
        <f>IF(G170="","",G170)</f>
        <v>0</v>
      </c>
      <c r="H176" s="103">
        <f>IF(J170="","",J170)</f>
        <v>0</v>
      </c>
      <c r="I176" s="103">
        <f>(IF(OR(E176&lt;&gt;"",G176&lt;&gt;""),SUM(E176,G176),0))</f>
        <v>0</v>
      </c>
      <c r="J176" s="103">
        <f>(IF(OR(F176&lt;&gt;"",H176&lt;&gt;""),SUM(F176,H176),0))</f>
        <v>0</v>
      </c>
      <c r="K176" s="103">
        <f>I176-J176</f>
        <v>0</v>
      </c>
      <c r="L176" s="104">
        <f>IF(OR(G170&lt;&gt;"",J170&lt;&gt;""),IF(G170="PP",0,IF(OR(G170="GP",G170&gt;J170),2,IF(G170=J170,1,IF(OR(J170&gt;G170,J170="GP"),0)))),0)+IF(OR(G169&lt;&gt;"",J169&lt;&gt;""),IF(G169="PP",0,IF(OR(G169="GP",G169&gt;J169),2,IF(G169=J169,1,IF(OR(J169&gt;G169,J169="GP"),0)))),0)</f>
        <v>2</v>
      </c>
    </row>
    <row r="177" spans="2:12" ht="15.75">
      <c r="B177" s="106" t="str">
        <f>B170</f>
        <v>Belgrano Athl.</v>
      </c>
      <c r="C177" s="103">
        <f>IF(J169="","",J169)</f>
        <v>0</v>
      </c>
      <c r="D177" s="103">
        <f>IF(G169="","",G169)</f>
        <v>0</v>
      </c>
      <c r="E177" s="102"/>
      <c r="F177" s="102"/>
      <c r="G177" s="103">
        <f>IF(G168="","",G168)</f>
        <v>0</v>
      </c>
      <c r="H177" s="103">
        <f>IF(J168="","",J168)</f>
        <v>0</v>
      </c>
      <c r="I177" s="103">
        <f>(IF(OR(C177&lt;&gt;"",G177&lt;&gt;""),SUM(C177,G177),0))</f>
        <v>0</v>
      </c>
      <c r="J177" s="103">
        <f>(IF(OR(D177&lt;&gt;"",H177&lt;&gt;""),SUM(D177,H177),0))</f>
        <v>0</v>
      </c>
      <c r="K177" s="103">
        <f>I177-J177</f>
        <v>0</v>
      </c>
      <c r="L177" s="105">
        <f>IF(OR(G168&lt;&gt;"",J168&lt;&gt;""),IF(G168="PP",0,IF(OR(G168="GP",G168&gt;J168),2,IF(G168=J168,1,IF(OR(J168&gt;G168,J168="GP"),0)))),0)+IF(OR(J169&lt;&gt;"",G169&lt;&gt;""),IF(J169="PP",0,IF(OR(J169="GP",J169&gt;G169),2,IF(J169=G169,1,IF(OR(G169&gt;J169,G169="GP"),0)))),0)</f>
        <v>2</v>
      </c>
    </row>
    <row r="178" spans="2:12" ht="15.75">
      <c r="B178" s="101" t="str">
        <f>B171</f>
        <v>Centro Naval</v>
      </c>
      <c r="C178" s="103">
        <f>IF(J170="","",J170)</f>
        <v>0</v>
      </c>
      <c r="D178" s="103">
        <f>IF(G170="","",G170)</f>
        <v>0</v>
      </c>
      <c r="E178" s="103">
        <f>IF(J168="","",J168)</f>
        <v>0</v>
      </c>
      <c r="F178" s="103">
        <f>IF(G168="","",G168)</f>
        <v>0</v>
      </c>
      <c r="G178" s="102"/>
      <c r="H178" s="102"/>
      <c r="I178" s="103">
        <f>(IF(OR(C178&lt;&gt;"",E178&lt;&gt;""),SUM(C178,E178),0))</f>
        <v>0</v>
      </c>
      <c r="J178" s="103">
        <f>(IF(OR(D178&lt;&gt;"",F178&lt;&gt;""),SUM(D178,F178),0))</f>
        <v>0</v>
      </c>
      <c r="K178" s="103">
        <f>I178-J178</f>
        <v>0</v>
      </c>
      <c r="L178" s="104">
        <f>IF(OR(J170&lt;&gt;"",G170&lt;&gt;""),IF(J170="PP",0,IF(OR(J170="GP",J170&gt;G170),2,IF(J170=G170,1,IF(OR(G170&gt;J170,G170="GP"),0)))),0)+IF(OR(J168&lt;&gt;"",G168&lt;&gt;""),IF(J168="PP",0,IF(OR(J168="GP",J168&gt;G168),2,IF(J168=G168,1,IF(OR(G168&gt;J168,G168="GP"),0)))),0)</f>
        <v>2</v>
      </c>
    </row>
    <row r="179" ht="13.5" thickBot="1"/>
    <row r="180" spans="5:10" ht="15.75" thickBot="1">
      <c r="E180" s="318" t="s">
        <v>232</v>
      </c>
      <c r="F180" s="319"/>
      <c r="G180" s="87" t="s">
        <v>233</v>
      </c>
      <c r="H180" s="318" t="s">
        <v>232</v>
      </c>
      <c r="I180" s="319"/>
      <c r="J180" s="87" t="s">
        <v>233</v>
      </c>
    </row>
    <row r="181" spans="2:10" ht="18.75" thickBot="1">
      <c r="B181" s="313" t="s">
        <v>256</v>
      </c>
      <c r="C181" s="313"/>
      <c r="E181" s="91" t="str">
        <f>B183</f>
        <v>Los Matreros</v>
      </c>
      <c r="F181" s="92"/>
      <c r="G181" s="93">
        <f>'Fixture Olivos'!D13</f>
        <v>0</v>
      </c>
      <c r="H181" s="94" t="str">
        <f>B184</f>
        <v>Hurling</v>
      </c>
      <c r="I181" s="92"/>
      <c r="J181" s="93">
        <f>'Fixture Olivos'!F13</f>
        <v>0</v>
      </c>
    </row>
    <row r="182" spans="1:10" ht="15.75" thickBot="1">
      <c r="A182" s="134">
        <v>1</v>
      </c>
      <c r="B182" s="314" t="s">
        <v>293</v>
      </c>
      <c r="C182" s="314"/>
      <c r="D182" s="95"/>
      <c r="E182" s="91" t="str">
        <f>B182</f>
        <v>Regatas B Vista</v>
      </c>
      <c r="F182" s="92"/>
      <c r="G182" s="93">
        <f>'Fixture Olivos'!D17</f>
        <v>0</v>
      </c>
      <c r="H182" s="94" t="str">
        <f>B183</f>
        <v>Los Matreros</v>
      </c>
      <c r="I182" s="92"/>
      <c r="J182" s="93">
        <f>'Fixture Olivos'!F17</f>
        <v>0</v>
      </c>
    </row>
    <row r="183" spans="1:10" ht="15.75" thickBot="1">
      <c r="A183" s="134">
        <v>2</v>
      </c>
      <c r="B183" s="314" t="s">
        <v>294</v>
      </c>
      <c r="C183" s="314"/>
      <c r="D183" s="95"/>
      <c r="E183" s="315" t="str">
        <f>B182</f>
        <v>Regatas B Vista</v>
      </c>
      <c r="F183" s="316"/>
      <c r="G183" s="93">
        <f>'Fixture Olivos'!D9</f>
        <v>0</v>
      </c>
      <c r="H183" s="317" t="str">
        <f>B184</f>
        <v>Hurling</v>
      </c>
      <c r="I183" s="316"/>
      <c r="J183" s="93">
        <f>'Fixture Olivos'!F9</f>
        <v>0</v>
      </c>
    </row>
    <row r="184" spans="1:4" ht="15">
      <c r="A184" s="134">
        <v>3</v>
      </c>
      <c r="B184" s="314" t="s">
        <v>295</v>
      </c>
      <c r="C184" s="314"/>
      <c r="D184" s="95"/>
    </row>
    <row r="185" ht="13.5" thickBot="1"/>
    <row r="186" spans="2:12" ht="16.5" thickBot="1">
      <c r="B186" s="305" t="s">
        <v>235</v>
      </c>
      <c r="C186" s="306"/>
      <c r="D186" s="306"/>
      <c r="E186" s="306"/>
      <c r="F186" s="306"/>
      <c r="G186" s="306"/>
      <c r="H186" s="306"/>
      <c r="I186" s="306"/>
      <c r="J186" s="306"/>
      <c r="K186" s="306"/>
      <c r="L186" s="307"/>
    </row>
    <row r="187" spans="2:12" ht="15">
      <c r="B187" s="96"/>
      <c r="C187" s="97"/>
      <c r="D187" s="97"/>
      <c r="E187" s="97"/>
      <c r="F187" s="97"/>
      <c r="G187" s="97"/>
      <c r="H187" s="97"/>
      <c r="I187" s="97"/>
      <c r="J187" s="97"/>
      <c r="K187" s="97"/>
      <c r="L187" s="97"/>
    </row>
    <row r="188" spans="2:12" ht="12.75">
      <c r="B188" s="98"/>
      <c r="C188" s="308" t="str">
        <f>B189</f>
        <v>Regatas B Vista</v>
      </c>
      <c r="D188" s="309"/>
      <c r="E188" s="308" t="str">
        <f>B190</f>
        <v>Los Matreros</v>
      </c>
      <c r="F188" s="309"/>
      <c r="G188" s="308" t="str">
        <f>B191</f>
        <v>Hurling</v>
      </c>
      <c r="H188" s="309"/>
      <c r="I188" s="99" t="s">
        <v>236</v>
      </c>
      <c r="J188" s="99" t="s">
        <v>237</v>
      </c>
      <c r="K188" s="99" t="s">
        <v>238</v>
      </c>
      <c r="L188" s="100" t="s">
        <v>230</v>
      </c>
    </row>
    <row r="189" spans="2:12" ht="15.75">
      <c r="B189" s="101" t="str">
        <f>B182</f>
        <v>Regatas B Vista</v>
      </c>
      <c r="C189" s="102"/>
      <c r="D189" s="102"/>
      <c r="E189" s="103">
        <f>IF(G182="","",G182)</f>
        <v>0</v>
      </c>
      <c r="F189" s="103">
        <f>IF(J182="","",J182)</f>
        <v>0</v>
      </c>
      <c r="G189" s="103">
        <f>IF(G183="","",G183)</f>
        <v>0</v>
      </c>
      <c r="H189" s="103">
        <f>IF(J183="","",J183)</f>
        <v>0</v>
      </c>
      <c r="I189" s="103">
        <f>(IF(OR(E189&lt;&gt;"",G189&lt;&gt;""),SUM(E189,G189),0))</f>
        <v>0</v>
      </c>
      <c r="J189" s="103">
        <f>(IF(OR(F189&lt;&gt;"",H189&lt;&gt;""),SUM(F189,H189),0))</f>
        <v>0</v>
      </c>
      <c r="K189" s="103">
        <f>I189-J189</f>
        <v>0</v>
      </c>
      <c r="L189" s="104">
        <f>IF(OR(G183&lt;&gt;"",J183&lt;&gt;""),IF(G183="PP",0,IF(OR(G183="GP",G183&gt;J183),2,IF(G183=J183,1,IF(OR(J183&gt;G183,J183="GP"),0)))),0)+IF(OR(G182&lt;&gt;"",J182&lt;&gt;""),IF(G182="PP",0,IF(OR(G182="GP",G182&gt;J182),2,IF(G182=J182,1,IF(OR(J182&gt;G182,J182="GP"),0)))),0)</f>
        <v>2</v>
      </c>
    </row>
    <row r="190" spans="2:12" ht="15.75">
      <c r="B190" s="106" t="str">
        <f>B183</f>
        <v>Los Matreros</v>
      </c>
      <c r="C190" s="103">
        <f>IF(J182="","",J182)</f>
        <v>0</v>
      </c>
      <c r="D190" s="103">
        <f>IF(G182="","",G182)</f>
        <v>0</v>
      </c>
      <c r="E190" s="102"/>
      <c r="F190" s="102"/>
      <c r="G190" s="103">
        <f>IF(G181="","",G181)</f>
        <v>0</v>
      </c>
      <c r="H190" s="103">
        <f>IF(J181="","",J181)</f>
        <v>0</v>
      </c>
      <c r="I190" s="103">
        <f>(IF(OR(C190&lt;&gt;"",G190&lt;&gt;""),SUM(C190,G190),0))</f>
        <v>0</v>
      </c>
      <c r="J190" s="103">
        <f>(IF(OR(D190&lt;&gt;"",H190&lt;&gt;""),SUM(D190,H190),0))</f>
        <v>0</v>
      </c>
      <c r="K190" s="103">
        <f>I190-J190</f>
        <v>0</v>
      </c>
      <c r="L190" s="105">
        <f>IF(OR(G181&lt;&gt;"",J181&lt;&gt;""),IF(G181="PP",0,IF(OR(G181="GP",G181&gt;J181),2,IF(G181=J181,1,IF(OR(J181&gt;G181,J181="GP"),0)))),0)+IF(OR(J182&lt;&gt;"",G182&lt;&gt;""),IF(J182="PP",0,IF(OR(J182="GP",J182&gt;G182),2,IF(J182=G182,1,IF(OR(G182&gt;J182,G182="GP"),0)))),0)</f>
        <v>2</v>
      </c>
    </row>
    <row r="191" spans="2:12" ht="15.75">
      <c r="B191" s="101" t="str">
        <f>B184</f>
        <v>Hurling</v>
      </c>
      <c r="C191" s="103">
        <f>IF(J183="","",J183)</f>
        <v>0</v>
      </c>
      <c r="D191" s="103">
        <f>IF(G183="","",G183)</f>
        <v>0</v>
      </c>
      <c r="E191" s="103">
        <f>IF(J181="","",J181)</f>
        <v>0</v>
      </c>
      <c r="F191" s="103">
        <f>IF(G181="","",G181)</f>
        <v>0</v>
      </c>
      <c r="G191" s="102"/>
      <c r="H191" s="102"/>
      <c r="I191" s="103">
        <f>(IF(OR(C191&lt;&gt;"",E191&lt;&gt;""),SUM(C191,E191),0))</f>
        <v>0</v>
      </c>
      <c r="J191" s="103">
        <f>(IF(OR(D191&lt;&gt;"",F191&lt;&gt;""),SUM(D191,F191),0))</f>
        <v>0</v>
      </c>
      <c r="K191" s="103">
        <f>I191-J191</f>
        <v>0</v>
      </c>
      <c r="L191" s="104">
        <f>IF(OR(J183&lt;&gt;"",G183&lt;&gt;""),IF(J183="PP",0,IF(OR(J183="GP",J183&gt;G183),2,IF(J183=G183,1,IF(OR(G183&gt;J183,G183="GP"),0)))),0)+IF(OR(J181&lt;&gt;"",G181&lt;&gt;""),IF(J181="PP",0,IF(OR(J181="GP",J181&gt;G181),2,IF(J181=G181,1,IF(OR(G181&gt;J181,G181="GP"),0)))),0)</f>
        <v>2</v>
      </c>
    </row>
    <row r="192" ht="13.5" thickBot="1"/>
    <row r="193" spans="5:10" ht="15.75" thickBot="1">
      <c r="E193" s="318" t="s">
        <v>232</v>
      </c>
      <c r="F193" s="319"/>
      <c r="G193" s="87" t="s">
        <v>233</v>
      </c>
      <c r="H193" s="318" t="s">
        <v>232</v>
      </c>
      <c r="I193" s="319"/>
      <c r="J193" s="87" t="s">
        <v>233</v>
      </c>
    </row>
    <row r="194" spans="2:10" ht="18.75" thickBot="1">
      <c r="B194" s="313" t="s">
        <v>252</v>
      </c>
      <c r="C194" s="313"/>
      <c r="E194" s="91" t="str">
        <f>B196</f>
        <v>Deportiva Francesa</v>
      </c>
      <c r="F194" s="92"/>
      <c r="G194" s="93">
        <f>'Fixture Olivos'!D14</f>
        <v>0</v>
      </c>
      <c r="H194" s="94" t="str">
        <f>B197</f>
        <v>Italiano</v>
      </c>
      <c r="I194" s="92"/>
      <c r="J194" s="93">
        <f>'Fixture Olivos'!F14</f>
        <v>0</v>
      </c>
    </row>
    <row r="195" spans="1:10" ht="15.75" thickBot="1">
      <c r="A195" s="134">
        <v>1</v>
      </c>
      <c r="B195" s="314" t="s">
        <v>296</v>
      </c>
      <c r="C195" s="314"/>
      <c r="D195" s="95"/>
      <c r="E195" s="91" t="str">
        <f>B195</f>
        <v>G y Esgrima</v>
      </c>
      <c r="F195" s="92"/>
      <c r="G195" s="93">
        <f>'Fixture Olivos'!D18</f>
        <v>0</v>
      </c>
      <c r="H195" s="94" t="str">
        <f>B196</f>
        <v>Deportiva Francesa</v>
      </c>
      <c r="I195" s="92"/>
      <c r="J195" s="93">
        <f>'Fixture Olivos'!F18</f>
        <v>0</v>
      </c>
    </row>
    <row r="196" spans="1:10" ht="15.75" thickBot="1">
      <c r="A196" s="134">
        <v>2</v>
      </c>
      <c r="B196" s="314" t="s">
        <v>297</v>
      </c>
      <c r="C196" s="314"/>
      <c r="D196" s="95"/>
      <c r="E196" s="315" t="str">
        <f>B195</f>
        <v>G y Esgrima</v>
      </c>
      <c r="F196" s="316"/>
      <c r="G196" s="93">
        <f>'Fixture Olivos'!D10</f>
        <v>0</v>
      </c>
      <c r="H196" s="317" t="str">
        <f>B197</f>
        <v>Italiano</v>
      </c>
      <c r="I196" s="316"/>
      <c r="J196" s="93">
        <f>'Fixture Olivos'!F10</f>
        <v>0</v>
      </c>
    </row>
    <row r="197" spans="1:4" ht="15">
      <c r="A197" s="134">
        <v>3</v>
      </c>
      <c r="B197" s="314" t="s">
        <v>298</v>
      </c>
      <c r="C197" s="314"/>
      <c r="D197" s="95"/>
    </row>
    <row r="198" ht="13.5" thickBot="1"/>
    <row r="199" spans="2:12" ht="16.5" thickBot="1">
      <c r="B199" s="305" t="s">
        <v>235</v>
      </c>
      <c r="C199" s="306"/>
      <c r="D199" s="306"/>
      <c r="E199" s="306"/>
      <c r="F199" s="306"/>
      <c r="G199" s="306"/>
      <c r="H199" s="306"/>
      <c r="I199" s="306"/>
      <c r="J199" s="306"/>
      <c r="K199" s="306"/>
      <c r="L199" s="307"/>
    </row>
    <row r="200" spans="2:12" ht="15">
      <c r="B200" s="96"/>
      <c r="C200" s="97"/>
      <c r="D200" s="97"/>
      <c r="E200" s="97"/>
      <c r="F200" s="97"/>
      <c r="G200" s="97"/>
      <c r="H200" s="97"/>
      <c r="I200" s="97"/>
      <c r="J200" s="97"/>
      <c r="K200" s="97"/>
      <c r="L200" s="97"/>
    </row>
    <row r="201" spans="2:12" ht="12.75">
      <c r="B201" s="98"/>
      <c r="C201" s="308" t="str">
        <f>B202</f>
        <v>G y Esgrima</v>
      </c>
      <c r="D201" s="309"/>
      <c r="E201" s="308" t="str">
        <f>B203</f>
        <v>Deportiva Francesa</v>
      </c>
      <c r="F201" s="309"/>
      <c r="G201" s="308" t="str">
        <f>B204</f>
        <v>Italiano</v>
      </c>
      <c r="H201" s="309"/>
      <c r="I201" s="99" t="s">
        <v>236</v>
      </c>
      <c r="J201" s="99" t="s">
        <v>237</v>
      </c>
      <c r="K201" s="99" t="s">
        <v>238</v>
      </c>
      <c r="L201" s="100" t="s">
        <v>230</v>
      </c>
    </row>
    <row r="202" spans="2:12" ht="15.75">
      <c r="B202" s="101" t="str">
        <f>B195</f>
        <v>G y Esgrima</v>
      </c>
      <c r="C202" s="102"/>
      <c r="D202" s="102"/>
      <c r="E202" s="103">
        <f>IF(G195="","",G195)</f>
        <v>0</v>
      </c>
      <c r="F202" s="103">
        <f>IF(J195="","",J195)</f>
        <v>0</v>
      </c>
      <c r="G202" s="103">
        <f>IF(G196="","",G196)</f>
        <v>0</v>
      </c>
      <c r="H202" s="103">
        <f>IF(J196="","",J196)</f>
        <v>0</v>
      </c>
      <c r="I202" s="103">
        <f>(IF(OR(E202&lt;&gt;"",G202&lt;&gt;""),SUM(E202,G202),0))</f>
        <v>0</v>
      </c>
      <c r="J202" s="103">
        <f>(IF(OR(F202&lt;&gt;"",H202&lt;&gt;""),SUM(F202,H202),0))</f>
        <v>0</v>
      </c>
      <c r="K202" s="103">
        <f>I202-J202</f>
        <v>0</v>
      </c>
      <c r="L202" s="104">
        <f>IF(OR(G196&lt;&gt;"",J196&lt;&gt;""),IF(G196="PP",0,IF(OR(G196="GP",G196&gt;J196),2,IF(G196=J196,1,IF(OR(J196&gt;G196,J196="GP"),0)))),0)+IF(OR(G195&lt;&gt;"",J195&lt;&gt;""),IF(G195="PP",0,IF(OR(G195="GP",G195&gt;J195),2,IF(G195=J195,1,IF(OR(J195&gt;G195,J195="GP"),0)))),0)</f>
        <v>2</v>
      </c>
    </row>
    <row r="203" spans="2:12" ht="15.75">
      <c r="B203" s="106" t="str">
        <f>B196</f>
        <v>Deportiva Francesa</v>
      </c>
      <c r="C203" s="103">
        <f>IF(J195="","",J195)</f>
        <v>0</v>
      </c>
      <c r="D203" s="103">
        <f>IF(G195="","",G195)</f>
        <v>0</v>
      </c>
      <c r="E203" s="102"/>
      <c r="F203" s="102"/>
      <c r="G203" s="103">
        <f>IF(G194="","",G194)</f>
        <v>0</v>
      </c>
      <c r="H203" s="103">
        <f>IF(J194="","",J194)</f>
        <v>0</v>
      </c>
      <c r="I203" s="103">
        <f>(IF(OR(C203&lt;&gt;"",G203&lt;&gt;""),SUM(C203,G203),0))</f>
        <v>0</v>
      </c>
      <c r="J203" s="103">
        <f>(IF(OR(D203&lt;&gt;"",H203&lt;&gt;""),SUM(D203,H203),0))</f>
        <v>0</v>
      </c>
      <c r="K203" s="103">
        <f>I203-J203</f>
        <v>0</v>
      </c>
      <c r="L203" s="105">
        <f>IF(OR(G194&lt;&gt;"",J194&lt;&gt;""),IF(G194="PP",0,IF(OR(G194="GP",G194&gt;J194),2,IF(G194=J194,1,IF(OR(J194&gt;G194,J194="GP"),0)))),0)+IF(OR(J195&lt;&gt;"",G195&lt;&gt;""),IF(J195="PP",0,IF(OR(J195="GP",J195&gt;G195),2,IF(J195=G195,1,IF(OR(G195&gt;J195,G195="GP"),0)))),0)</f>
        <v>2</v>
      </c>
    </row>
    <row r="204" spans="2:12" ht="15.75">
      <c r="B204" s="101" t="str">
        <f>B197</f>
        <v>Italiano</v>
      </c>
      <c r="C204" s="103">
        <f>IF(J196="","",J196)</f>
        <v>0</v>
      </c>
      <c r="D204" s="103">
        <f>IF(G196="","",G196)</f>
        <v>0</v>
      </c>
      <c r="E204" s="103">
        <f>IF(J194="","",J194)</f>
        <v>0</v>
      </c>
      <c r="F204" s="103">
        <f>IF(G194="","",G194)</f>
        <v>0</v>
      </c>
      <c r="G204" s="102"/>
      <c r="H204" s="102"/>
      <c r="I204" s="103">
        <f>(IF(OR(C204&lt;&gt;"",E204&lt;&gt;""),SUM(C204,E204),0))</f>
        <v>0</v>
      </c>
      <c r="J204" s="103">
        <f>(IF(OR(D204&lt;&gt;"",F204&lt;&gt;""),SUM(D204,F204),0))</f>
        <v>0</v>
      </c>
      <c r="K204" s="103">
        <f>I204-J204</f>
        <v>0</v>
      </c>
      <c r="L204" s="104">
        <f>IF(OR(J196&lt;&gt;"",G196&lt;&gt;""),IF(J196="PP",0,IF(OR(J196="GP",J196&gt;G196),2,IF(J196=G196,1,IF(OR(G196&gt;J196,G196="GP"),0)))),0)+IF(OR(J194&lt;&gt;"",G194&lt;&gt;""),IF(J194="PP",0,IF(OR(J194="GP",J194&gt;G194),2,IF(J194=G194,1,IF(OR(G194&gt;J194,G194="GP"),0)))),0)</f>
        <v>2</v>
      </c>
    </row>
    <row r="205" ht="13.5" thickBot="1"/>
    <row r="206" spans="5:10" ht="15.75" thickBot="1">
      <c r="E206" s="318" t="s">
        <v>232</v>
      </c>
      <c r="F206" s="319"/>
      <c r="G206" s="87" t="s">
        <v>233</v>
      </c>
      <c r="H206" s="318" t="s">
        <v>232</v>
      </c>
      <c r="I206" s="319"/>
      <c r="J206" s="87" t="s">
        <v>233</v>
      </c>
    </row>
    <row r="207" spans="2:10" ht="18.75" thickBot="1">
      <c r="B207" s="313" t="s">
        <v>253</v>
      </c>
      <c r="C207" s="313"/>
      <c r="E207" s="91" t="str">
        <f>B209</f>
        <v>Mariano Moreno</v>
      </c>
      <c r="F207" s="92"/>
      <c r="G207" s="93">
        <f>'Fixture Olivos'!D15</f>
        <v>0</v>
      </c>
      <c r="H207" s="94" t="str">
        <f>B210</f>
        <v>Lomas Athl. </v>
      </c>
      <c r="I207" s="92"/>
      <c r="J207" s="93">
        <f>'Fixture Olivos'!F15</f>
        <v>0</v>
      </c>
    </row>
    <row r="208" spans="1:10" ht="15.75" thickBot="1">
      <c r="A208" s="134">
        <v>1</v>
      </c>
      <c r="B208" s="314" t="s">
        <v>299</v>
      </c>
      <c r="C208" s="314"/>
      <c r="D208" s="95"/>
      <c r="E208" s="91" t="str">
        <f>B208</f>
        <v>Los Tilos</v>
      </c>
      <c r="F208" s="92"/>
      <c r="G208" s="93">
        <f>'Fixture Olivos'!D19</f>
        <v>0</v>
      </c>
      <c r="H208" s="94" t="str">
        <f>B209</f>
        <v>Mariano Moreno</v>
      </c>
      <c r="I208" s="92"/>
      <c r="J208" s="93">
        <f>'Fixture Olivos'!F19</f>
        <v>0</v>
      </c>
    </row>
    <row r="209" spans="1:10" ht="15.75" thickBot="1">
      <c r="A209" s="134">
        <v>2</v>
      </c>
      <c r="B209" s="314" t="s">
        <v>300</v>
      </c>
      <c r="C209" s="314"/>
      <c r="D209" s="95"/>
      <c r="E209" s="315" t="str">
        <f>B208</f>
        <v>Los Tilos</v>
      </c>
      <c r="F209" s="316"/>
      <c r="G209" s="93">
        <f>'Fixture Olivos'!D11</f>
        <v>0</v>
      </c>
      <c r="H209" s="317" t="str">
        <f>B210</f>
        <v>Lomas Athl. </v>
      </c>
      <c r="I209" s="316"/>
      <c r="J209" s="93">
        <f>'Fixture Olivos'!F11</f>
        <v>0</v>
      </c>
    </row>
    <row r="210" spans="1:4" ht="15">
      <c r="A210" s="134">
        <v>3</v>
      </c>
      <c r="B210" s="314" t="s">
        <v>301</v>
      </c>
      <c r="C210" s="314"/>
      <c r="D210" s="95"/>
    </row>
    <row r="211" ht="13.5" thickBot="1"/>
    <row r="212" spans="2:12" ht="16.5" thickBot="1">
      <c r="B212" s="305" t="s">
        <v>235</v>
      </c>
      <c r="C212" s="306"/>
      <c r="D212" s="306"/>
      <c r="E212" s="306"/>
      <c r="F212" s="306"/>
      <c r="G212" s="306"/>
      <c r="H212" s="306"/>
      <c r="I212" s="306"/>
      <c r="J212" s="306"/>
      <c r="K212" s="306"/>
      <c r="L212" s="307"/>
    </row>
    <row r="213" spans="2:12" ht="15">
      <c r="B213" s="96"/>
      <c r="C213" s="97"/>
      <c r="D213" s="97"/>
      <c r="E213" s="97"/>
      <c r="F213" s="97"/>
      <c r="G213" s="97"/>
      <c r="H213" s="97"/>
      <c r="I213" s="97"/>
      <c r="J213" s="97"/>
      <c r="K213" s="97"/>
      <c r="L213" s="97"/>
    </row>
    <row r="214" spans="2:12" ht="12.75">
      <c r="B214" s="98"/>
      <c r="C214" s="308" t="str">
        <f>B215</f>
        <v>Los Tilos</v>
      </c>
      <c r="D214" s="309"/>
      <c r="E214" s="308" t="str">
        <f>B216</f>
        <v>Mariano Moreno</v>
      </c>
      <c r="F214" s="309"/>
      <c r="G214" s="308" t="str">
        <f>B217</f>
        <v>Lomas Athl. </v>
      </c>
      <c r="H214" s="309"/>
      <c r="I214" s="99" t="s">
        <v>236</v>
      </c>
      <c r="J214" s="99" t="s">
        <v>237</v>
      </c>
      <c r="K214" s="99" t="s">
        <v>238</v>
      </c>
      <c r="L214" s="100" t="s">
        <v>230</v>
      </c>
    </row>
    <row r="215" spans="2:12" ht="15.75">
      <c r="B215" s="101" t="str">
        <f>B208</f>
        <v>Los Tilos</v>
      </c>
      <c r="C215" s="102"/>
      <c r="D215" s="102"/>
      <c r="E215" s="103">
        <f>IF(G208="","",G208)</f>
        <v>0</v>
      </c>
      <c r="F215" s="103">
        <f>IF(J208="","",J208)</f>
        <v>0</v>
      </c>
      <c r="G215" s="103">
        <f>IF(G209="","",G209)</f>
        <v>0</v>
      </c>
      <c r="H215" s="103">
        <f>IF(J209="","",J209)</f>
        <v>0</v>
      </c>
      <c r="I215" s="103">
        <f>(IF(OR(E215&lt;&gt;"",G215&lt;&gt;""),SUM(E215,G215),0))</f>
        <v>0</v>
      </c>
      <c r="J215" s="103">
        <f>(IF(OR(F215&lt;&gt;"",H215&lt;&gt;""),SUM(F215,H215),0))</f>
        <v>0</v>
      </c>
      <c r="K215" s="103">
        <f>I215-J215</f>
        <v>0</v>
      </c>
      <c r="L215" s="104">
        <f>IF(OR(G209&lt;&gt;"",J209&lt;&gt;""),IF(G209="PP",0,IF(OR(G209="GP",G209&gt;J209),2,IF(G209=J209,1,IF(OR(J209&gt;G209,J209="GP"),0)))),0)+IF(OR(G208&lt;&gt;"",J208&lt;&gt;""),IF(G208="PP",0,IF(OR(G208="GP",G208&gt;J208),2,IF(G208=J208,1,IF(OR(J208&gt;G208,J208="GP"),0)))),0)</f>
        <v>2</v>
      </c>
    </row>
    <row r="216" spans="2:12" ht="15.75">
      <c r="B216" s="106" t="str">
        <f>B209</f>
        <v>Mariano Moreno</v>
      </c>
      <c r="C216" s="103">
        <f>IF(J208="","",J208)</f>
        <v>0</v>
      </c>
      <c r="D216" s="103">
        <f>IF(G208="","",G208)</f>
        <v>0</v>
      </c>
      <c r="E216" s="102"/>
      <c r="F216" s="102"/>
      <c r="G216" s="103">
        <f>IF(G207="","",G207)</f>
        <v>0</v>
      </c>
      <c r="H216" s="103">
        <f>IF(J207="","",J207)</f>
        <v>0</v>
      </c>
      <c r="I216" s="103">
        <f>(IF(OR(C216&lt;&gt;"",G216&lt;&gt;""),SUM(C216,G216),0))</f>
        <v>0</v>
      </c>
      <c r="J216" s="103">
        <f>(IF(OR(D216&lt;&gt;"",H216&lt;&gt;""),SUM(D216,H216),0))</f>
        <v>0</v>
      </c>
      <c r="K216" s="103">
        <f>I216-J216</f>
        <v>0</v>
      </c>
      <c r="L216" s="105">
        <f>IF(OR(G207&lt;&gt;"",J207&lt;&gt;""),IF(G207="PP",0,IF(OR(G207="GP",G207&gt;J207),2,IF(G207=J207,1,IF(OR(J207&gt;G207,J207="GP"),0)))),0)+IF(OR(J208&lt;&gt;"",G208&lt;&gt;""),IF(J208="PP",0,IF(OR(J208="GP",J208&gt;G208),2,IF(J208=G208,1,IF(OR(G208&gt;J208,G208="GP"),0)))),0)</f>
        <v>2</v>
      </c>
    </row>
    <row r="217" spans="2:12" ht="15.75">
      <c r="B217" s="101" t="str">
        <f>B210</f>
        <v>Lomas Athl. </v>
      </c>
      <c r="C217" s="103">
        <f>IF(J209="","",J209)</f>
        <v>0</v>
      </c>
      <c r="D217" s="103">
        <f>IF(G209="","",G209)</f>
        <v>0</v>
      </c>
      <c r="E217" s="103">
        <f>IF(J207="","",J207)</f>
        <v>0</v>
      </c>
      <c r="F217" s="103">
        <f>IF(G207="","",G207)</f>
        <v>0</v>
      </c>
      <c r="G217" s="102"/>
      <c r="H217" s="102"/>
      <c r="I217" s="103">
        <f>(IF(OR(C217&lt;&gt;"",E217&lt;&gt;""),SUM(C217,E217),0))</f>
        <v>0</v>
      </c>
      <c r="J217" s="103">
        <f>(IF(OR(D217&lt;&gt;"",F217&lt;&gt;""),SUM(D217,F217),0))</f>
        <v>0</v>
      </c>
      <c r="K217" s="103">
        <f>I217-J217</f>
        <v>0</v>
      </c>
      <c r="L217" s="104">
        <f>IF(OR(J209&lt;&gt;"",G209&lt;&gt;""),IF(J209="PP",0,IF(OR(J209="GP",J209&gt;G209),2,IF(J209=G209,1,IF(OR(G209&gt;J209,G209="GP"),0)))),0)+IF(OR(J207&lt;&gt;"",G207&lt;&gt;""),IF(J207="PP",0,IF(OR(J207="GP",J207&gt;G207),2,IF(J207=G207,1,IF(OR(G207&gt;J207,G207="GP"),0)))),0)</f>
        <v>2</v>
      </c>
    </row>
    <row r="218" ht="13.5" thickBot="1"/>
    <row r="219" spans="2:12" ht="13.5" thickBot="1">
      <c r="B219" s="302" t="s">
        <v>450</v>
      </c>
      <c r="C219" s="303"/>
      <c r="D219" s="303"/>
      <c r="E219" s="303"/>
      <c r="F219" s="303"/>
      <c r="G219" s="303"/>
      <c r="H219" s="303"/>
      <c r="I219" s="303"/>
      <c r="J219" s="303"/>
      <c r="K219" s="303"/>
      <c r="L219" s="304"/>
    </row>
  </sheetData>
  <sheetProtection/>
  <mergeCells count="199">
    <mergeCell ref="B7:L7"/>
    <mergeCell ref="N8:Q8"/>
    <mergeCell ref="E11:F11"/>
    <mergeCell ref="H11:I11"/>
    <mergeCell ref="B12:C12"/>
    <mergeCell ref="B13:C13"/>
    <mergeCell ref="E13:F13"/>
    <mergeCell ref="H13:I13"/>
    <mergeCell ref="B14:C14"/>
    <mergeCell ref="E14:F14"/>
    <mergeCell ref="H14:I14"/>
    <mergeCell ref="B15:C15"/>
    <mergeCell ref="B17:L17"/>
    <mergeCell ref="C19:D19"/>
    <mergeCell ref="E19:F19"/>
    <mergeCell ref="G19:H19"/>
    <mergeCell ref="E24:F24"/>
    <mergeCell ref="H24:I24"/>
    <mergeCell ref="B25:C25"/>
    <mergeCell ref="B26:C26"/>
    <mergeCell ref="B27:C27"/>
    <mergeCell ref="E27:F27"/>
    <mergeCell ref="H27:I27"/>
    <mergeCell ref="B28:C28"/>
    <mergeCell ref="B30:L30"/>
    <mergeCell ref="C32:D32"/>
    <mergeCell ref="E32:F32"/>
    <mergeCell ref="G32:H32"/>
    <mergeCell ref="E37:F37"/>
    <mergeCell ref="H37:I37"/>
    <mergeCell ref="B38:C38"/>
    <mergeCell ref="B39:C39"/>
    <mergeCell ref="B40:C40"/>
    <mergeCell ref="E40:F40"/>
    <mergeCell ref="H40:I40"/>
    <mergeCell ref="B41:C41"/>
    <mergeCell ref="B43:L43"/>
    <mergeCell ref="C45:D45"/>
    <mergeCell ref="E45:F45"/>
    <mergeCell ref="G45:H45"/>
    <mergeCell ref="E50:F50"/>
    <mergeCell ref="H50:I50"/>
    <mergeCell ref="B51:C51"/>
    <mergeCell ref="B52:C52"/>
    <mergeCell ref="B53:C53"/>
    <mergeCell ref="E53:F53"/>
    <mergeCell ref="H53:I53"/>
    <mergeCell ref="B54:C54"/>
    <mergeCell ref="B56:L56"/>
    <mergeCell ref="C58:D58"/>
    <mergeCell ref="E58:F58"/>
    <mergeCell ref="G58:H58"/>
    <mergeCell ref="E63:F63"/>
    <mergeCell ref="H63:I63"/>
    <mergeCell ref="B64:C64"/>
    <mergeCell ref="B65:C65"/>
    <mergeCell ref="B66:C66"/>
    <mergeCell ref="E66:F66"/>
    <mergeCell ref="H66:I66"/>
    <mergeCell ref="B67:C67"/>
    <mergeCell ref="B69:L69"/>
    <mergeCell ref="C71:D71"/>
    <mergeCell ref="E71:F71"/>
    <mergeCell ref="G71:H71"/>
    <mergeCell ref="E76:F76"/>
    <mergeCell ref="H76:I76"/>
    <mergeCell ref="B77:C77"/>
    <mergeCell ref="B78:C78"/>
    <mergeCell ref="B79:C79"/>
    <mergeCell ref="E79:F79"/>
    <mergeCell ref="H79:I79"/>
    <mergeCell ref="B80:C80"/>
    <mergeCell ref="B82:L82"/>
    <mergeCell ref="C84:D84"/>
    <mergeCell ref="E84:F84"/>
    <mergeCell ref="G84:H84"/>
    <mergeCell ref="E89:F89"/>
    <mergeCell ref="H89:I89"/>
    <mergeCell ref="B90:C90"/>
    <mergeCell ref="B91:C91"/>
    <mergeCell ref="B92:C92"/>
    <mergeCell ref="E92:F92"/>
    <mergeCell ref="H92:I92"/>
    <mergeCell ref="B93:C93"/>
    <mergeCell ref="B95:L95"/>
    <mergeCell ref="C97:D97"/>
    <mergeCell ref="E97:F97"/>
    <mergeCell ref="G97:H97"/>
    <mergeCell ref="E102:F102"/>
    <mergeCell ref="H102:I102"/>
    <mergeCell ref="B103:C103"/>
    <mergeCell ref="B104:C104"/>
    <mergeCell ref="B105:C105"/>
    <mergeCell ref="E105:F105"/>
    <mergeCell ref="H105:I105"/>
    <mergeCell ref="B106:C106"/>
    <mergeCell ref="B108:L108"/>
    <mergeCell ref="C110:D110"/>
    <mergeCell ref="E110:F110"/>
    <mergeCell ref="G110:H110"/>
    <mergeCell ref="E115:F115"/>
    <mergeCell ref="H115:I115"/>
    <mergeCell ref="B116:C116"/>
    <mergeCell ref="B117:C117"/>
    <mergeCell ref="B118:C118"/>
    <mergeCell ref="E118:F118"/>
    <mergeCell ref="H118:I118"/>
    <mergeCell ref="B119:C119"/>
    <mergeCell ref="B121:L121"/>
    <mergeCell ref="C123:D123"/>
    <mergeCell ref="E123:F123"/>
    <mergeCell ref="G123:H123"/>
    <mergeCell ref="E128:F128"/>
    <mergeCell ref="H128:I128"/>
    <mergeCell ref="B129:C129"/>
    <mergeCell ref="B130:C130"/>
    <mergeCell ref="B131:C131"/>
    <mergeCell ref="E131:F131"/>
    <mergeCell ref="H131:I131"/>
    <mergeCell ref="B132:C132"/>
    <mergeCell ref="B134:L134"/>
    <mergeCell ref="C136:D136"/>
    <mergeCell ref="E136:F136"/>
    <mergeCell ref="G136:H136"/>
    <mergeCell ref="E141:F141"/>
    <mergeCell ref="H141:I141"/>
    <mergeCell ref="B142:C142"/>
    <mergeCell ref="B143:C143"/>
    <mergeCell ref="B144:C144"/>
    <mergeCell ref="E144:F144"/>
    <mergeCell ref="H144:I144"/>
    <mergeCell ref="B145:C145"/>
    <mergeCell ref="B147:L147"/>
    <mergeCell ref="C149:D149"/>
    <mergeCell ref="E149:F149"/>
    <mergeCell ref="G149:H149"/>
    <mergeCell ref="E154:F154"/>
    <mergeCell ref="H154:I154"/>
    <mergeCell ref="B155:C155"/>
    <mergeCell ref="B156:C156"/>
    <mergeCell ref="B157:C157"/>
    <mergeCell ref="E157:F157"/>
    <mergeCell ref="H157:I157"/>
    <mergeCell ref="B158:C158"/>
    <mergeCell ref="B160:L160"/>
    <mergeCell ref="C162:D162"/>
    <mergeCell ref="E162:F162"/>
    <mergeCell ref="G162:H162"/>
    <mergeCell ref="E167:F167"/>
    <mergeCell ref="H167:I167"/>
    <mergeCell ref="B168:C168"/>
    <mergeCell ref="B169:C169"/>
    <mergeCell ref="B170:C170"/>
    <mergeCell ref="E170:F170"/>
    <mergeCell ref="H170:I170"/>
    <mergeCell ref="B171:C171"/>
    <mergeCell ref="B173:L173"/>
    <mergeCell ref="C175:D175"/>
    <mergeCell ref="E175:F175"/>
    <mergeCell ref="G175:H175"/>
    <mergeCell ref="E180:F180"/>
    <mergeCell ref="H180:I180"/>
    <mergeCell ref="B181:C181"/>
    <mergeCell ref="B182:C182"/>
    <mergeCell ref="B183:C183"/>
    <mergeCell ref="E183:F183"/>
    <mergeCell ref="H183:I183"/>
    <mergeCell ref="B184:C184"/>
    <mergeCell ref="B186:L186"/>
    <mergeCell ref="C188:D188"/>
    <mergeCell ref="E188:F188"/>
    <mergeCell ref="G188:H188"/>
    <mergeCell ref="E193:F193"/>
    <mergeCell ref="H193:I193"/>
    <mergeCell ref="B194:C194"/>
    <mergeCell ref="B195:C195"/>
    <mergeCell ref="B196:C196"/>
    <mergeCell ref="E196:F196"/>
    <mergeCell ref="H196:I196"/>
    <mergeCell ref="B197:C197"/>
    <mergeCell ref="E209:F209"/>
    <mergeCell ref="H209:I209"/>
    <mergeCell ref="B210:C210"/>
    <mergeCell ref="B199:L199"/>
    <mergeCell ref="C201:D201"/>
    <mergeCell ref="E201:F201"/>
    <mergeCell ref="G201:H201"/>
    <mergeCell ref="E206:F206"/>
    <mergeCell ref="H206:I206"/>
    <mergeCell ref="B219:L219"/>
    <mergeCell ref="B212:L212"/>
    <mergeCell ref="C214:D214"/>
    <mergeCell ref="E214:F214"/>
    <mergeCell ref="G214:H214"/>
    <mergeCell ref="N28:Q28"/>
    <mergeCell ref="N48:Q48"/>
    <mergeCell ref="B207:C207"/>
    <mergeCell ref="B208:C208"/>
    <mergeCell ref="B209:C209"/>
  </mergeCells>
  <conditionalFormatting sqref="J25:J27 G25:G27 J12:J14 G12:G14">
    <cfRule type="cellIs" priority="15" dxfId="0" operator="between" stopIfTrue="1">
      <formula>0</formula>
      <formula>1000</formula>
    </cfRule>
  </conditionalFormatting>
  <conditionalFormatting sqref="J181:J183 G181:G183">
    <cfRule type="cellIs" priority="3" dxfId="0" operator="between" stopIfTrue="1">
      <formula>0</formula>
      <formula>1000</formula>
    </cfRule>
  </conditionalFormatting>
  <conditionalFormatting sqref="J194:J196 G194:G196">
    <cfRule type="cellIs" priority="2" dxfId="0" operator="between" stopIfTrue="1">
      <formula>0</formula>
      <formula>1000</formula>
    </cfRule>
  </conditionalFormatting>
  <conditionalFormatting sqref="J38:J40 G38:G40">
    <cfRule type="cellIs" priority="14" dxfId="0" operator="between" stopIfTrue="1">
      <formula>0</formula>
      <formula>1000</formula>
    </cfRule>
  </conditionalFormatting>
  <conditionalFormatting sqref="J51:J53 G51:G53">
    <cfRule type="cellIs" priority="13" dxfId="0" operator="between" stopIfTrue="1">
      <formula>0</formula>
      <formula>1000</formula>
    </cfRule>
  </conditionalFormatting>
  <conditionalFormatting sqref="J64:J66 G64:G66">
    <cfRule type="cellIs" priority="12" dxfId="0" operator="between" stopIfTrue="1">
      <formula>0</formula>
      <formula>1000</formula>
    </cfRule>
  </conditionalFormatting>
  <conditionalFormatting sqref="J77:J79 G77:G79">
    <cfRule type="cellIs" priority="11" dxfId="0" operator="between" stopIfTrue="1">
      <formula>0</formula>
      <formula>1000</formula>
    </cfRule>
  </conditionalFormatting>
  <conditionalFormatting sqref="J90:J92 G90:G92">
    <cfRule type="cellIs" priority="10" dxfId="0" operator="between" stopIfTrue="1">
      <formula>0</formula>
      <formula>1000</formula>
    </cfRule>
  </conditionalFormatting>
  <conditionalFormatting sqref="J103:J105 G103:G105">
    <cfRule type="cellIs" priority="9" dxfId="0" operator="between" stopIfTrue="1">
      <formula>0</formula>
      <formula>1000</formula>
    </cfRule>
  </conditionalFormatting>
  <conditionalFormatting sqref="J116:J118 G116:G118">
    <cfRule type="cellIs" priority="8" dxfId="0" operator="between" stopIfTrue="1">
      <formula>0</formula>
      <formula>1000</formula>
    </cfRule>
  </conditionalFormatting>
  <conditionalFormatting sqref="J129:J131 G129:G131">
    <cfRule type="cellIs" priority="7" dxfId="0" operator="between" stopIfTrue="1">
      <formula>0</formula>
      <formula>1000</formula>
    </cfRule>
  </conditionalFormatting>
  <conditionalFormatting sqref="J142:J144 G142:G144">
    <cfRule type="cellIs" priority="6" dxfId="0" operator="between" stopIfTrue="1">
      <formula>0</formula>
      <formula>1000</formula>
    </cfRule>
  </conditionalFormatting>
  <conditionalFormatting sqref="J155:J157 G155:G157">
    <cfRule type="cellIs" priority="5" dxfId="0" operator="between" stopIfTrue="1">
      <formula>0</formula>
      <formula>1000</formula>
    </cfRule>
  </conditionalFormatting>
  <conditionalFormatting sqref="J168:J170 G168:G170">
    <cfRule type="cellIs" priority="4" dxfId="0" operator="between" stopIfTrue="1">
      <formula>0</formula>
      <formula>1000</formula>
    </cfRule>
  </conditionalFormatting>
  <conditionalFormatting sqref="J207:J209 G207:G209">
    <cfRule type="cellIs" priority="1" dxfId="0" operator="between" stopIfTrue="1">
      <formula>0</formula>
      <formula>1000</formula>
    </cfRule>
  </conditionalFormatting>
  <printOptions horizontalCentered="1"/>
  <pageMargins left="1.0574409448818898" right="0.2362204724409449" top="0.15748031496062992" bottom="1.220472440944882" header="0" footer="0"/>
  <pageSetup fitToHeight="2" horizontalDpi="600" verticalDpi="600" orientation="landscape" paperSize="9" scale="5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X67"/>
  <sheetViews>
    <sheetView showGridLines="0" zoomScale="53" zoomScaleNormal="53" zoomScalePageLayoutView="0" workbookViewId="0" topLeftCell="A18">
      <selection activeCell="A53" sqref="A53"/>
    </sheetView>
  </sheetViews>
  <sheetFormatPr defaultColWidth="11.421875" defaultRowHeight="12.75"/>
  <cols>
    <col min="1" max="1" width="5.421875" style="0" customWidth="1"/>
    <col min="2" max="2" width="31.00390625" style="0" customWidth="1"/>
    <col min="3" max="3" width="8.00390625" style="0" customWidth="1"/>
    <col min="4" max="4" width="4.8515625" style="0" customWidth="1"/>
    <col min="5" max="5" width="5.57421875" style="0" bestFit="1" customWidth="1"/>
    <col min="6" max="6" width="36.7109375" style="0" customWidth="1"/>
    <col min="7" max="7" width="7.57421875" style="0" customWidth="1"/>
    <col min="8" max="8" width="6.140625" style="0" customWidth="1"/>
    <col min="9" max="9" width="5.57421875" style="0" bestFit="1" customWidth="1"/>
    <col min="10" max="10" width="28.8515625" style="0" customWidth="1"/>
    <col min="11" max="11" width="8.00390625" style="0" customWidth="1"/>
    <col min="12" max="12" width="6.00390625" style="0" customWidth="1"/>
    <col min="13" max="13" width="5.57421875" style="0" bestFit="1" customWidth="1"/>
    <col min="14" max="14" width="26.140625" style="0" customWidth="1"/>
    <col min="15" max="15" width="8.8515625" style="0" customWidth="1"/>
    <col min="16" max="16" width="16.28125" style="0" customWidth="1"/>
    <col min="17" max="17" width="6.57421875" style="0" customWidth="1"/>
    <col min="18" max="18" width="30.28125" style="0" customWidth="1"/>
    <col min="19" max="19" width="9.28125" style="0" customWidth="1"/>
    <col min="20" max="20" width="5.7109375" style="0" customWidth="1"/>
    <col min="21" max="21" width="6.28125" style="0" customWidth="1"/>
    <col min="22" max="22" width="33.28125" style="0" customWidth="1"/>
    <col min="23" max="23" width="8.140625" style="0" customWidth="1"/>
  </cols>
  <sheetData>
    <row r="1" ht="13.5" thickBot="1"/>
    <row r="2" spans="1:24" ht="45" thickBot="1">
      <c r="A2" s="328" t="s">
        <v>381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30"/>
    </row>
    <row r="3" ht="13.5" thickBot="1"/>
    <row r="4" spans="1:23" ht="24" thickBot="1">
      <c r="A4" s="340" t="s">
        <v>341</v>
      </c>
      <c r="B4" s="341"/>
      <c r="C4" s="342"/>
      <c r="D4" s="213"/>
      <c r="E4" s="340" t="s">
        <v>342</v>
      </c>
      <c r="F4" s="341"/>
      <c r="G4" s="342"/>
      <c r="H4" s="213"/>
      <c r="I4" s="340" t="s">
        <v>343</v>
      </c>
      <c r="J4" s="341"/>
      <c r="K4" s="342"/>
      <c r="L4" s="213"/>
      <c r="M4" s="340" t="s">
        <v>344</v>
      </c>
      <c r="N4" s="341"/>
      <c r="O4" s="342"/>
      <c r="P4" s="213"/>
      <c r="Q4" s="334" t="s">
        <v>358</v>
      </c>
      <c r="R4" s="335"/>
      <c r="S4" s="336"/>
      <c r="T4" s="213"/>
      <c r="U4" s="334" t="s">
        <v>359</v>
      </c>
      <c r="V4" s="335"/>
      <c r="W4" s="336"/>
    </row>
    <row r="6" spans="1:3" ht="21" customHeight="1">
      <c r="A6" s="326">
        <v>1</v>
      </c>
      <c r="B6" s="194">
        <v>1</v>
      </c>
      <c r="C6" s="192"/>
    </row>
    <row r="7" spans="1:3" ht="21" customHeight="1">
      <c r="A7" s="327"/>
      <c r="B7" s="194">
        <v>16</v>
      </c>
      <c r="C7" s="192"/>
    </row>
    <row r="8" spans="1:7" ht="21" customHeight="1">
      <c r="A8" s="211"/>
      <c r="B8" s="196"/>
      <c r="C8" s="197"/>
      <c r="E8" s="326">
        <v>13</v>
      </c>
      <c r="F8" s="194" t="s">
        <v>345</v>
      </c>
      <c r="G8" s="192"/>
    </row>
    <row r="9" spans="1:7" ht="21" customHeight="1">
      <c r="A9" s="211"/>
      <c r="B9" s="196"/>
      <c r="C9" s="197"/>
      <c r="E9" s="327"/>
      <c r="F9" s="194" t="s">
        <v>346</v>
      </c>
      <c r="G9" s="192"/>
    </row>
    <row r="10" spans="1:3" ht="21" customHeight="1">
      <c r="A10" s="326">
        <v>2</v>
      </c>
      <c r="B10" s="194">
        <v>8</v>
      </c>
      <c r="C10" s="192"/>
    </row>
    <row r="11" spans="1:3" ht="21" customHeight="1">
      <c r="A11" s="327"/>
      <c r="B11" s="194">
        <v>9</v>
      </c>
      <c r="C11" s="192"/>
    </row>
    <row r="12" spans="1:19" ht="21" customHeight="1">
      <c r="A12" s="211"/>
      <c r="B12" s="196"/>
      <c r="C12" s="197"/>
      <c r="I12" s="326">
        <v>23</v>
      </c>
      <c r="J12" s="194" t="s">
        <v>356</v>
      </c>
      <c r="K12" s="192"/>
      <c r="Q12" s="326">
        <v>21</v>
      </c>
      <c r="R12" s="194" t="s">
        <v>364</v>
      </c>
      <c r="S12" s="192"/>
    </row>
    <row r="13" spans="1:19" ht="21" customHeight="1">
      <c r="A13" s="211"/>
      <c r="B13" s="195"/>
      <c r="C13" s="193"/>
      <c r="I13" s="327"/>
      <c r="J13" s="194" t="s">
        <v>357</v>
      </c>
      <c r="K13" s="192"/>
      <c r="Q13" s="327"/>
      <c r="R13" s="194" t="s">
        <v>365</v>
      </c>
      <c r="S13" s="192"/>
    </row>
    <row r="14" spans="1:3" ht="21" customHeight="1">
      <c r="A14" s="326">
        <v>3</v>
      </c>
      <c r="B14" s="194">
        <v>6</v>
      </c>
      <c r="C14" s="192"/>
    </row>
    <row r="15" spans="1:3" ht="21" customHeight="1">
      <c r="A15" s="327"/>
      <c r="B15" s="194">
        <v>11</v>
      </c>
      <c r="C15" s="192"/>
    </row>
    <row r="16" spans="1:7" ht="21" customHeight="1">
      <c r="A16" s="211"/>
      <c r="B16" s="196"/>
      <c r="C16" s="197"/>
      <c r="E16" s="326">
        <v>14</v>
      </c>
      <c r="F16" s="194" t="s">
        <v>347</v>
      </c>
      <c r="G16" s="192"/>
    </row>
    <row r="17" spans="1:7" ht="21" customHeight="1">
      <c r="A17" s="211"/>
      <c r="B17" s="195"/>
      <c r="C17" s="193"/>
      <c r="E17" s="327"/>
      <c r="F17" s="194" t="s">
        <v>348</v>
      </c>
      <c r="G17" s="192"/>
    </row>
    <row r="18" spans="1:3" ht="21" customHeight="1">
      <c r="A18" s="326">
        <v>4</v>
      </c>
      <c r="B18" s="194">
        <v>4</v>
      </c>
      <c r="C18" s="192"/>
    </row>
    <row r="19" spans="1:6" ht="21" customHeight="1">
      <c r="A19" s="327"/>
      <c r="B19" s="194">
        <v>13</v>
      </c>
      <c r="C19" s="192"/>
      <c r="F19" s="198" t="s">
        <v>0</v>
      </c>
    </row>
    <row r="20" spans="1:23" ht="21" customHeight="1">
      <c r="A20" s="211"/>
      <c r="B20" s="195"/>
      <c r="C20" s="193"/>
      <c r="M20" s="326">
        <v>28</v>
      </c>
      <c r="N20" s="194" t="s">
        <v>382</v>
      </c>
      <c r="O20" s="192"/>
      <c r="U20" s="326">
        <v>27</v>
      </c>
      <c r="V20" s="194" t="s">
        <v>386</v>
      </c>
      <c r="W20" s="192"/>
    </row>
    <row r="21" spans="1:23" ht="21" customHeight="1">
      <c r="A21" s="211"/>
      <c r="B21" s="195"/>
      <c r="C21" s="193"/>
      <c r="M21" s="327"/>
      <c r="N21" s="194" t="s">
        <v>383</v>
      </c>
      <c r="O21" s="192"/>
      <c r="U21" s="327"/>
      <c r="V21" s="194" t="s">
        <v>387</v>
      </c>
      <c r="W21" s="192"/>
    </row>
    <row r="22" spans="1:3" ht="21" customHeight="1">
      <c r="A22" s="326">
        <v>5</v>
      </c>
      <c r="B22" s="194">
        <v>3</v>
      </c>
      <c r="C22" s="192"/>
    </row>
    <row r="23" spans="1:3" ht="21" customHeight="1">
      <c r="A23" s="327"/>
      <c r="B23" s="194">
        <v>14</v>
      </c>
      <c r="C23" s="192"/>
    </row>
    <row r="24" spans="1:7" ht="21" customHeight="1">
      <c r="A24" s="211"/>
      <c r="B24" s="196"/>
      <c r="C24" s="197"/>
      <c r="E24" s="326">
        <v>15</v>
      </c>
      <c r="F24" s="194" t="s">
        <v>349</v>
      </c>
      <c r="G24" s="192"/>
    </row>
    <row r="25" spans="1:7" ht="21" customHeight="1">
      <c r="A25" s="211"/>
      <c r="B25" s="195"/>
      <c r="C25" s="193"/>
      <c r="E25" s="327"/>
      <c r="F25" s="194" t="s">
        <v>350</v>
      </c>
      <c r="G25" s="192"/>
    </row>
    <row r="26" spans="1:3" ht="21" customHeight="1">
      <c r="A26" s="326">
        <v>6</v>
      </c>
      <c r="B26" s="194">
        <v>5</v>
      </c>
      <c r="C26" s="192"/>
    </row>
    <row r="27" spans="1:3" ht="21" customHeight="1">
      <c r="A27" s="327"/>
      <c r="B27" s="194">
        <v>12</v>
      </c>
      <c r="C27" s="192"/>
    </row>
    <row r="28" spans="1:19" ht="21" customHeight="1">
      <c r="A28" s="211"/>
      <c r="B28" s="196"/>
      <c r="C28" s="197"/>
      <c r="I28" s="326">
        <v>24</v>
      </c>
      <c r="J28" s="194" t="s">
        <v>366</v>
      </c>
      <c r="K28" s="192"/>
      <c r="Q28" s="326">
        <v>22</v>
      </c>
      <c r="R28" s="194" t="s">
        <v>384</v>
      </c>
      <c r="S28" s="192"/>
    </row>
    <row r="29" spans="1:19" ht="21" customHeight="1">
      <c r="A29" s="211"/>
      <c r="B29" s="195"/>
      <c r="C29" s="193"/>
      <c r="I29" s="327"/>
      <c r="J29" s="194" t="s">
        <v>367</v>
      </c>
      <c r="K29" s="192"/>
      <c r="Q29" s="327"/>
      <c r="R29" s="194" t="s">
        <v>385</v>
      </c>
      <c r="S29" s="192"/>
    </row>
    <row r="30" spans="1:3" ht="21" customHeight="1">
      <c r="A30" s="326">
        <v>7</v>
      </c>
      <c r="B30" s="194">
        <v>7</v>
      </c>
      <c r="C30" s="192"/>
    </row>
    <row r="31" spans="1:3" ht="21" customHeight="1">
      <c r="A31" s="327"/>
      <c r="B31" s="194">
        <v>10</v>
      </c>
      <c r="C31" s="192"/>
    </row>
    <row r="32" spans="1:7" ht="21" customHeight="1">
      <c r="A32" s="211"/>
      <c r="B32" s="196"/>
      <c r="C32" s="197"/>
      <c r="E32" s="326">
        <v>16</v>
      </c>
      <c r="F32" s="194" t="s">
        <v>351</v>
      </c>
      <c r="G32" s="192"/>
    </row>
    <row r="33" spans="1:7" ht="21" customHeight="1">
      <c r="A33" s="211"/>
      <c r="B33" s="195"/>
      <c r="C33" s="193"/>
      <c r="E33" s="327"/>
      <c r="F33" s="194" t="s">
        <v>351</v>
      </c>
      <c r="G33" s="192"/>
    </row>
    <row r="34" spans="1:3" ht="21" customHeight="1">
      <c r="A34" s="326">
        <v>8</v>
      </c>
      <c r="B34" s="194">
        <v>2</v>
      </c>
      <c r="C34" s="192"/>
    </row>
    <row r="35" spans="1:3" ht="21" customHeight="1">
      <c r="A35" s="327"/>
      <c r="B35" s="194">
        <v>15</v>
      </c>
      <c r="C35" s="192"/>
    </row>
    <row r="37" ht="13.5" thickBot="1"/>
    <row r="38" spans="5:23" ht="22.5" thickBot="1">
      <c r="E38" s="337" t="s">
        <v>368</v>
      </c>
      <c r="F38" s="338"/>
      <c r="G38" s="339"/>
      <c r="H38" s="214"/>
      <c r="I38" s="337" t="s">
        <v>369</v>
      </c>
      <c r="J38" s="338"/>
      <c r="K38" s="339"/>
      <c r="L38" s="214"/>
      <c r="M38" s="337" t="s">
        <v>370</v>
      </c>
      <c r="N38" s="338"/>
      <c r="O38" s="339"/>
      <c r="P38" s="214"/>
      <c r="Q38" s="331" t="s">
        <v>371</v>
      </c>
      <c r="R38" s="332"/>
      <c r="S38" s="333"/>
      <c r="T38" s="214"/>
      <c r="U38" s="331" t="s">
        <v>372</v>
      </c>
      <c r="V38" s="332"/>
      <c r="W38" s="333"/>
    </row>
    <row r="42" spans="5:7" ht="21" customHeight="1">
      <c r="E42" s="326">
        <v>9</v>
      </c>
      <c r="F42" s="194" t="s">
        <v>373</v>
      </c>
      <c r="G42" s="192"/>
    </row>
    <row r="43" spans="5:7" ht="21" customHeight="1">
      <c r="E43" s="327"/>
      <c r="F43" s="194" t="s">
        <v>374</v>
      </c>
      <c r="G43" s="192"/>
    </row>
    <row r="44" ht="21" customHeight="1"/>
    <row r="45" ht="21" customHeight="1"/>
    <row r="46" spans="9:19" ht="21" customHeight="1">
      <c r="I46" s="326">
        <v>19</v>
      </c>
      <c r="J46" s="194" t="s">
        <v>352</v>
      </c>
      <c r="K46" s="192"/>
      <c r="Q46" s="326">
        <v>17</v>
      </c>
      <c r="R46" s="194" t="s">
        <v>360</v>
      </c>
      <c r="S46" s="192"/>
    </row>
    <row r="47" spans="9:19" ht="21" customHeight="1">
      <c r="I47" s="327"/>
      <c r="J47" s="194" t="s">
        <v>353</v>
      </c>
      <c r="K47" s="192"/>
      <c r="Q47" s="327"/>
      <c r="R47" s="194" t="s">
        <v>361</v>
      </c>
      <c r="S47" s="192"/>
    </row>
    <row r="48" ht="21" customHeight="1"/>
    <row r="49" ht="21" customHeight="1"/>
    <row r="50" spans="5:7" ht="21" customHeight="1">
      <c r="E50" s="326">
        <v>10</v>
      </c>
      <c r="F50" s="194" t="s">
        <v>375</v>
      </c>
      <c r="G50" s="192"/>
    </row>
    <row r="51" spans="5:7" ht="21" customHeight="1">
      <c r="E51" s="327"/>
      <c r="F51" s="194" t="s">
        <v>376</v>
      </c>
      <c r="G51" s="192"/>
    </row>
    <row r="52" ht="21" customHeight="1"/>
    <row r="53" ht="21" customHeight="1">
      <c r="F53" s="198" t="s">
        <v>0</v>
      </c>
    </row>
    <row r="54" spans="13:23" ht="21" customHeight="1">
      <c r="M54" s="326">
        <v>26</v>
      </c>
      <c r="N54" s="194" t="s">
        <v>388</v>
      </c>
      <c r="O54" s="192"/>
      <c r="U54" s="326">
        <v>25</v>
      </c>
      <c r="V54" s="194" t="s">
        <v>390</v>
      </c>
      <c r="W54" s="192"/>
    </row>
    <row r="55" spans="13:23" ht="21" customHeight="1">
      <c r="M55" s="327"/>
      <c r="N55" s="194" t="s">
        <v>389</v>
      </c>
      <c r="O55" s="192"/>
      <c r="U55" s="327"/>
      <c r="V55" s="194" t="s">
        <v>391</v>
      </c>
      <c r="W55" s="192"/>
    </row>
    <row r="56" ht="21" customHeight="1"/>
    <row r="57" ht="21" customHeight="1"/>
    <row r="58" spans="5:7" ht="21" customHeight="1">
      <c r="E58" s="326">
        <v>11</v>
      </c>
      <c r="F58" s="194" t="s">
        <v>377</v>
      </c>
      <c r="G58" s="192"/>
    </row>
    <row r="59" spans="5:7" ht="21" customHeight="1">
      <c r="E59" s="327"/>
      <c r="F59" s="194" t="s">
        <v>378</v>
      </c>
      <c r="G59" s="192"/>
    </row>
    <row r="60" ht="21" customHeight="1"/>
    <row r="61" ht="21" customHeight="1"/>
    <row r="62" spans="9:19" ht="21" customHeight="1">
      <c r="I62" s="326">
        <v>20</v>
      </c>
      <c r="J62" s="194" t="s">
        <v>354</v>
      </c>
      <c r="K62" s="192"/>
      <c r="Q62" s="326">
        <v>18</v>
      </c>
      <c r="R62" s="194" t="s">
        <v>362</v>
      </c>
      <c r="S62" s="192"/>
    </row>
    <row r="63" spans="9:19" ht="21" customHeight="1">
      <c r="I63" s="327"/>
      <c r="J63" s="194" t="s">
        <v>355</v>
      </c>
      <c r="K63" s="192"/>
      <c r="Q63" s="327"/>
      <c r="R63" s="194" t="s">
        <v>363</v>
      </c>
      <c r="S63" s="192"/>
    </row>
    <row r="64" ht="21" customHeight="1"/>
    <row r="65" ht="21" customHeight="1"/>
    <row r="66" spans="5:7" ht="21" customHeight="1">
      <c r="E66" s="326">
        <v>12</v>
      </c>
      <c r="F66" s="194" t="s">
        <v>379</v>
      </c>
      <c r="G66" s="192"/>
    </row>
    <row r="67" spans="5:7" ht="21" customHeight="1">
      <c r="E67" s="327"/>
      <c r="F67" s="194" t="s">
        <v>380</v>
      </c>
      <c r="G67" s="192"/>
    </row>
  </sheetData>
  <sheetProtection/>
  <mergeCells count="40">
    <mergeCell ref="M4:O4"/>
    <mergeCell ref="A6:A7"/>
    <mergeCell ref="E8:E9"/>
    <mergeCell ref="A30:A31"/>
    <mergeCell ref="E32:E33"/>
    <mergeCell ref="A10:A11"/>
    <mergeCell ref="I12:I13"/>
    <mergeCell ref="A14:A15"/>
    <mergeCell ref="E16:E17"/>
    <mergeCell ref="A18:A19"/>
    <mergeCell ref="Q28:Q29"/>
    <mergeCell ref="Q4:S4"/>
    <mergeCell ref="A22:A23"/>
    <mergeCell ref="E24:E25"/>
    <mergeCell ref="A26:A27"/>
    <mergeCell ref="I28:I29"/>
    <mergeCell ref="M20:M21"/>
    <mergeCell ref="A4:C4"/>
    <mergeCell ref="E4:G4"/>
    <mergeCell ref="I4:K4"/>
    <mergeCell ref="E66:E67"/>
    <mergeCell ref="Q38:S38"/>
    <mergeCell ref="Q46:Q47"/>
    <mergeCell ref="U4:W4"/>
    <mergeCell ref="E38:G38"/>
    <mergeCell ref="I38:K38"/>
    <mergeCell ref="M38:O38"/>
    <mergeCell ref="E42:E43"/>
    <mergeCell ref="I46:I47"/>
    <mergeCell ref="U38:W38"/>
    <mergeCell ref="U54:U55"/>
    <mergeCell ref="Q62:Q63"/>
    <mergeCell ref="A2:X2"/>
    <mergeCell ref="E50:E51"/>
    <mergeCell ref="M54:M55"/>
    <mergeCell ref="E58:E59"/>
    <mergeCell ref="I62:I63"/>
    <mergeCell ref="A34:A35"/>
    <mergeCell ref="Q12:Q13"/>
    <mergeCell ref="U20:U2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3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4:I54"/>
  <sheetViews>
    <sheetView showGridLines="0" zoomScale="95" zoomScaleNormal="95" zoomScalePageLayoutView="0" workbookViewId="0" topLeftCell="A1">
      <selection activeCell="A53" sqref="A53:E53"/>
    </sheetView>
  </sheetViews>
  <sheetFormatPr defaultColWidth="11.421875" defaultRowHeight="12.75"/>
  <cols>
    <col min="1" max="1" width="7.7109375" style="1" customWidth="1"/>
    <col min="2" max="2" width="30.00390625" style="0" bestFit="1" customWidth="1"/>
    <col min="3" max="3" width="4.7109375" style="0" customWidth="1"/>
    <col min="4" max="4" width="7.7109375" style="1" customWidth="1"/>
    <col min="5" max="5" width="29.8515625" style="0" customWidth="1"/>
    <col min="6" max="6" width="3.421875" style="0" customWidth="1"/>
    <col min="7" max="7" width="30.8515625" style="0" bestFit="1" customWidth="1"/>
    <col min="8" max="8" width="30.57421875" style="0" customWidth="1"/>
    <col min="9" max="9" width="30.28125" style="0" bestFit="1" customWidth="1"/>
  </cols>
  <sheetData>
    <row r="3" ht="13.5" thickBot="1"/>
    <row r="4" spans="7:9" ht="12.75">
      <c r="G4" s="176" t="s">
        <v>66</v>
      </c>
      <c r="H4" s="176" t="s">
        <v>67</v>
      </c>
      <c r="I4" s="176" t="s">
        <v>68</v>
      </c>
    </row>
    <row r="5" spans="7:9" ht="12.75">
      <c r="G5" s="35" t="str">
        <f>B9</f>
        <v>CIUDAD DE BUENOS AIRES</v>
      </c>
      <c r="H5" s="35" t="str">
        <f>B10</f>
        <v>SAN CARLOS</v>
      </c>
      <c r="I5" s="35" t="str">
        <f>B11</f>
        <v>DAOM</v>
      </c>
    </row>
    <row r="6" spans="7:9" ht="13.5" thickBot="1">
      <c r="G6" s="35" t="str">
        <f>B29</f>
        <v>BERAZATEGUI</v>
      </c>
      <c r="H6" s="35" t="str">
        <f>B30</f>
        <v>LOS CEDROS</v>
      </c>
      <c r="I6" s="35" t="str">
        <f>B31</f>
        <v>ARGENTINO</v>
      </c>
    </row>
    <row r="7" spans="1:9" ht="13.5" thickBot="1">
      <c r="A7" s="36" t="s">
        <v>100</v>
      </c>
      <c r="B7" s="37" t="s">
        <v>1</v>
      </c>
      <c r="D7" s="36" t="s">
        <v>89</v>
      </c>
      <c r="E7" s="37" t="s">
        <v>1</v>
      </c>
      <c r="G7" s="35" t="str">
        <f>E22</f>
        <v>DEFENSORES DE GLEW</v>
      </c>
      <c r="H7" s="35" t="str">
        <f>E20</f>
        <v>CIUDAD DE CAMPANA</v>
      </c>
      <c r="I7" s="35" t="str">
        <f>E18</f>
        <v>TIRO FEDERAL DE BARADERO</v>
      </c>
    </row>
    <row r="8" ht="15" customHeight="1" thickBot="1"/>
    <row r="9" spans="1:9" ht="13.5" customHeight="1">
      <c r="A9" s="200" t="s">
        <v>134</v>
      </c>
      <c r="B9" s="39" t="s">
        <v>126</v>
      </c>
      <c r="D9" s="46" t="s">
        <v>158</v>
      </c>
      <c r="E9" s="83" t="s">
        <v>195</v>
      </c>
      <c r="F9" s="137"/>
      <c r="G9" s="176" t="s">
        <v>69</v>
      </c>
      <c r="H9" s="176" t="s">
        <v>70</v>
      </c>
      <c r="I9" s="176" t="s">
        <v>71</v>
      </c>
    </row>
    <row r="10" spans="1:9" ht="13.5" customHeight="1">
      <c r="A10" s="40" t="s">
        <v>135</v>
      </c>
      <c r="B10" s="41" t="s">
        <v>121</v>
      </c>
      <c r="D10" s="40" t="s">
        <v>159</v>
      </c>
      <c r="E10" s="41" t="s">
        <v>202</v>
      </c>
      <c r="F10" s="137"/>
      <c r="G10" s="35" t="str">
        <f>B12</f>
        <v>CURUPAYTI</v>
      </c>
      <c r="H10" s="35" t="str">
        <f>B13</f>
        <v>EL RETIRO</v>
      </c>
      <c r="I10" s="35" t="str">
        <f>B14</f>
        <v>ARSENAL ZARATE</v>
      </c>
    </row>
    <row r="11" spans="1:9" ht="13.5" customHeight="1">
      <c r="A11" s="40" t="s">
        <v>136</v>
      </c>
      <c r="B11" s="41" t="s">
        <v>119</v>
      </c>
      <c r="D11" s="40" t="s">
        <v>160</v>
      </c>
      <c r="E11" s="41" t="s">
        <v>206</v>
      </c>
      <c r="F11" s="137"/>
      <c r="G11" s="35" t="str">
        <f>B32</f>
        <v>SAN MIGUEL</v>
      </c>
      <c r="H11" s="35" t="str">
        <f>E9</f>
        <v>SAN JOSE</v>
      </c>
      <c r="I11" s="35" t="str">
        <f>E10</f>
        <v>LOS PINOS</v>
      </c>
    </row>
    <row r="12" spans="1:9" ht="13.5" customHeight="1">
      <c r="A12" s="40" t="s">
        <v>137</v>
      </c>
      <c r="B12" s="41" t="s">
        <v>113</v>
      </c>
      <c r="D12" s="40" t="s">
        <v>161</v>
      </c>
      <c r="E12" s="41" t="s">
        <v>205</v>
      </c>
      <c r="F12" s="137"/>
      <c r="G12" s="35" t="str">
        <f>E16</f>
        <v>SAPA</v>
      </c>
      <c r="H12" s="35" t="str">
        <f>E14</f>
        <v>BERISSO</v>
      </c>
      <c r="I12" s="35" t="str">
        <f>E12</f>
        <v>ATLETICO SAN ANDRES</v>
      </c>
    </row>
    <row r="13" spans="1:6" ht="13.5" customHeight="1" thickBot="1">
      <c r="A13" s="40" t="s">
        <v>138</v>
      </c>
      <c r="B13" s="41" t="s">
        <v>187</v>
      </c>
      <c r="D13" s="40" t="s">
        <v>162</v>
      </c>
      <c r="E13" s="41" t="s">
        <v>208</v>
      </c>
      <c r="F13" s="137"/>
    </row>
    <row r="14" spans="1:9" ht="13.5" customHeight="1">
      <c r="A14" s="40" t="s">
        <v>139</v>
      </c>
      <c r="B14" s="41" t="s">
        <v>194</v>
      </c>
      <c r="D14" s="40" t="s">
        <v>163</v>
      </c>
      <c r="E14" s="41" t="s">
        <v>198</v>
      </c>
      <c r="F14" s="137"/>
      <c r="G14" s="176" t="s">
        <v>72</v>
      </c>
      <c r="H14" s="176" t="s">
        <v>73</v>
      </c>
      <c r="I14" s="176" t="s">
        <v>74</v>
      </c>
    </row>
    <row r="15" spans="1:9" ht="13.5" customHeight="1">
      <c r="A15" s="40" t="s">
        <v>140</v>
      </c>
      <c r="B15" s="41" t="s">
        <v>186</v>
      </c>
      <c r="D15" s="40" t="s">
        <v>164</v>
      </c>
      <c r="E15" s="41" t="s">
        <v>207</v>
      </c>
      <c r="F15" s="137"/>
      <c r="G15" s="35" t="str">
        <f>B15</f>
        <v>TIRO FEDERAL DE SAN PEDRO</v>
      </c>
      <c r="H15" s="35" t="str">
        <f>B16</f>
        <v>BANCO HIPOTECARIO</v>
      </c>
      <c r="I15" s="35" t="str">
        <f>B17</f>
        <v>VARELA JR</v>
      </c>
    </row>
    <row r="16" spans="1:9" ht="13.5" customHeight="1">
      <c r="A16" s="40" t="s">
        <v>141</v>
      </c>
      <c r="B16" s="41" t="s">
        <v>65</v>
      </c>
      <c r="D16" s="40" t="s">
        <v>165</v>
      </c>
      <c r="E16" s="41" t="s">
        <v>81</v>
      </c>
      <c r="F16" s="137"/>
      <c r="G16" s="35" t="str">
        <f>B22</f>
        <v>ATLETICO y PROGRESO</v>
      </c>
      <c r="H16" s="35" t="str">
        <f>B23</f>
        <v>VICENTE LOPEZ</v>
      </c>
      <c r="I16" s="35" t="str">
        <f>B24</f>
        <v>LAS CAÑAS</v>
      </c>
    </row>
    <row r="17" spans="1:9" ht="13.5" customHeight="1">
      <c r="A17" s="40" t="s">
        <v>142</v>
      </c>
      <c r="B17" s="42" t="s">
        <v>189</v>
      </c>
      <c r="D17" s="40" t="s">
        <v>166</v>
      </c>
      <c r="E17" s="41" t="s">
        <v>210</v>
      </c>
      <c r="F17" s="137"/>
      <c r="G17" s="35" t="str">
        <f>E23</f>
        <v>FLORESTA</v>
      </c>
      <c r="H17" s="35" t="str">
        <f>E21</f>
        <v>LAS HERAS</v>
      </c>
      <c r="I17" s="35" t="str">
        <f>E19</f>
        <v>BEROMAMA</v>
      </c>
    </row>
    <row r="18" spans="1:6" ht="13.5" customHeight="1" thickBot="1">
      <c r="A18" s="40" t="s">
        <v>143</v>
      </c>
      <c r="B18" s="42" t="s">
        <v>181</v>
      </c>
      <c r="D18" s="40" t="s">
        <v>167</v>
      </c>
      <c r="E18" s="41" t="s">
        <v>216</v>
      </c>
      <c r="F18" s="137"/>
    </row>
    <row r="19" spans="1:9" ht="13.5" customHeight="1">
      <c r="A19" s="40" t="s">
        <v>144</v>
      </c>
      <c r="B19" s="42" t="s">
        <v>182</v>
      </c>
      <c r="D19" s="40" t="s">
        <v>168</v>
      </c>
      <c r="E19" s="41" t="s">
        <v>204</v>
      </c>
      <c r="F19" s="137"/>
      <c r="G19" s="176" t="s">
        <v>75</v>
      </c>
      <c r="H19" s="176" t="s">
        <v>76</v>
      </c>
      <c r="I19" s="176" t="s">
        <v>77</v>
      </c>
    </row>
    <row r="20" spans="1:9" ht="13.5" customHeight="1">
      <c r="A20" s="40" t="s">
        <v>145</v>
      </c>
      <c r="B20" s="42" t="s">
        <v>197</v>
      </c>
      <c r="D20" s="40" t="s">
        <v>169</v>
      </c>
      <c r="E20" s="41" t="s">
        <v>190</v>
      </c>
      <c r="F20" s="137"/>
      <c r="G20" s="35" t="str">
        <f>B18</f>
        <v>ARECO</v>
      </c>
      <c r="H20" s="35" t="str">
        <f>B19</f>
        <v>SAN MARCOS</v>
      </c>
      <c r="I20" s="35" t="str">
        <f>B20</f>
        <v>VIRREYES</v>
      </c>
    </row>
    <row r="21" spans="1:9" ht="13.5" customHeight="1">
      <c r="A21" s="40" t="s">
        <v>146</v>
      </c>
      <c r="B21" s="41" t="s">
        <v>129</v>
      </c>
      <c r="D21" s="40" t="s">
        <v>170</v>
      </c>
      <c r="E21" s="41" t="s">
        <v>211</v>
      </c>
      <c r="F21" s="137"/>
      <c r="G21" s="35" t="str">
        <f>B25</f>
        <v>VICENTINOS</v>
      </c>
      <c r="H21" s="35" t="str">
        <f>B26</f>
        <v>G y E DE ITUZAINGO</v>
      </c>
      <c r="I21" s="35" t="str">
        <f>B27</f>
        <v>OBRAS SANITARIAS</v>
      </c>
    </row>
    <row r="22" spans="1:9" ht="13.5" customHeight="1">
      <c r="A22" s="40" t="s">
        <v>147</v>
      </c>
      <c r="B22" s="41" t="s">
        <v>184</v>
      </c>
      <c r="D22" s="40" t="s">
        <v>171</v>
      </c>
      <c r="E22" s="41" t="s">
        <v>209</v>
      </c>
      <c r="F22" s="137"/>
      <c r="G22" s="35" t="str">
        <f>E17</f>
        <v>SOCIEDAD HEBRAICA</v>
      </c>
      <c r="H22" s="35" t="str">
        <f>E15</f>
        <v>PORTEÑO</v>
      </c>
      <c r="I22" s="35" t="str">
        <f>E13</f>
        <v>EZEIZA</v>
      </c>
    </row>
    <row r="23" spans="1:6" ht="13.5" customHeight="1" thickBot="1">
      <c r="A23" s="40" t="s">
        <v>148</v>
      </c>
      <c r="B23" s="41" t="s">
        <v>188</v>
      </c>
      <c r="D23" s="40" t="s">
        <v>172</v>
      </c>
      <c r="E23" s="41" t="s">
        <v>203</v>
      </c>
      <c r="F23" s="137"/>
    </row>
    <row r="24" spans="1:7" ht="13.5" customHeight="1" thickBot="1">
      <c r="A24" s="40" t="s">
        <v>149</v>
      </c>
      <c r="B24" s="41" t="s">
        <v>185</v>
      </c>
      <c r="D24" s="44" t="s">
        <v>212</v>
      </c>
      <c r="E24" s="45" t="s">
        <v>218</v>
      </c>
      <c r="F24" s="137"/>
      <c r="G24" s="176" t="s">
        <v>219</v>
      </c>
    </row>
    <row r="25" spans="1:7" ht="13.5" customHeight="1">
      <c r="A25" s="40" t="s">
        <v>150</v>
      </c>
      <c r="B25" s="41" t="s">
        <v>199</v>
      </c>
      <c r="F25" s="137"/>
      <c r="G25" s="35" t="str">
        <f>B21</f>
        <v>LUJAN</v>
      </c>
    </row>
    <row r="26" spans="1:7" ht="13.5" customHeight="1">
      <c r="A26" s="40" t="s">
        <v>151</v>
      </c>
      <c r="B26" s="41" t="s">
        <v>183</v>
      </c>
      <c r="F26" s="137"/>
      <c r="G26" s="35" t="str">
        <f>B28</f>
        <v>ATLETICO CHASCOMUS</v>
      </c>
    </row>
    <row r="27" spans="1:7" ht="13.5" customHeight="1">
      <c r="A27" s="40" t="s">
        <v>152</v>
      </c>
      <c r="B27" s="43" t="s">
        <v>192</v>
      </c>
      <c r="F27" s="137"/>
      <c r="G27" s="35" t="str">
        <f>E11</f>
        <v>ALMAFUERTE</v>
      </c>
    </row>
    <row r="28" spans="1:7" ht="13.5" customHeight="1">
      <c r="A28" s="40" t="s">
        <v>153</v>
      </c>
      <c r="B28" s="41" t="s">
        <v>191</v>
      </c>
      <c r="F28" s="137"/>
      <c r="G28" s="35" t="str">
        <f>E24</f>
        <v>OLD GERORGIAN</v>
      </c>
    </row>
    <row r="29" spans="1:6" ht="13.5" customHeight="1">
      <c r="A29" s="40" t="s">
        <v>154</v>
      </c>
      <c r="B29" s="41" t="s">
        <v>201</v>
      </c>
      <c r="F29" s="138"/>
    </row>
    <row r="30" spans="1:6" ht="13.5" customHeight="1">
      <c r="A30" s="40" t="s">
        <v>155</v>
      </c>
      <c r="B30" s="41" t="s">
        <v>196</v>
      </c>
      <c r="F30" s="138"/>
    </row>
    <row r="31" spans="1:6" ht="13.5" customHeight="1">
      <c r="A31" s="40" t="s">
        <v>156</v>
      </c>
      <c r="B31" s="41" t="s">
        <v>130</v>
      </c>
      <c r="F31" s="138"/>
    </row>
    <row r="32" spans="1:6" ht="13.5" customHeight="1" thickBot="1">
      <c r="A32" s="44" t="s">
        <v>157</v>
      </c>
      <c r="B32" s="45" t="s">
        <v>200</v>
      </c>
      <c r="F32" s="138"/>
    </row>
    <row r="33" ht="13.5" customHeight="1">
      <c r="B33" s="6"/>
    </row>
    <row r="34" ht="13.5" customHeight="1">
      <c r="B34" s="6"/>
    </row>
    <row r="35" ht="13.5" customHeight="1">
      <c r="B35" s="6"/>
    </row>
    <row r="36" ht="14.25" customHeight="1">
      <c r="B36" s="6"/>
    </row>
    <row r="37" ht="13.5" customHeight="1">
      <c r="B37" s="6"/>
    </row>
    <row r="38" ht="13.5" customHeight="1">
      <c r="B38" s="6"/>
    </row>
    <row r="39" ht="13.5" customHeight="1">
      <c r="B39" s="6"/>
    </row>
    <row r="40" ht="13.5" customHeight="1">
      <c r="B40" s="6"/>
    </row>
    <row r="41" ht="13.5" customHeight="1">
      <c r="B41" s="6"/>
    </row>
    <row r="42" ht="12.75">
      <c r="B42" s="6"/>
    </row>
    <row r="43" ht="12.75">
      <c r="B43" s="6"/>
    </row>
    <row r="44" ht="12.75">
      <c r="B44" s="6"/>
    </row>
    <row r="45" ht="12.75">
      <c r="B45" s="6"/>
    </row>
    <row r="46" ht="12.75">
      <c r="B46" s="6"/>
    </row>
    <row r="47" ht="12.75">
      <c r="B47" s="6"/>
    </row>
    <row r="48" ht="12.75">
      <c r="B48" s="6"/>
    </row>
    <row r="49" ht="12.75">
      <c r="B49" s="6"/>
    </row>
    <row r="50" ht="12.75">
      <c r="B50" s="6"/>
    </row>
    <row r="51" spans="1:9" s="2" customFormat="1" ht="12.75">
      <c r="A51" s="1"/>
      <c r="B51" s="6"/>
      <c r="C51"/>
      <c r="D51" s="1"/>
      <c r="E51"/>
      <c r="F51"/>
      <c r="G51"/>
      <c r="H51"/>
      <c r="I51"/>
    </row>
    <row r="52" spans="1:9" s="2" customFormat="1" ht="12.75">
      <c r="A52" s="1"/>
      <c r="B52" s="6"/>
      <c r="C52"/>
      <c r="D52" s="1"/>
      <c r="E52"/>
      <c r="F52"/>
      <c r="G52"/>
      <c r="H52"/>
      <c r="I52"/>
    </row>
    <row r="53" spans="1:9" s="2" customFormat="1" ht="15" customHeight="1">
      <c r="A53" s="1"/>
      <c r="B53" s="6"/>
      <c r="C53"/>
      <c r="D53" s="1"/>
      <c r="E53"/>
      <c r="F53"/>
      <c r="G53"/>
      <c r="H53"/>
      <c r="I53"/>
    </row>
    <row r="54" spans="1:9" s="2" customFormat="1" ht="12.75">
      <c r="A54" s="1"/>
      <c r="B54" s="6"/>
      <c r="C54"/>
      <c r="D54" s="1"/>
      <c r="E54"/>
      <c r="F54"/>
      <c r="G54"/>
      <c r="H54"/>
      <c r="I54"/>
    </row>
  </sheetData>
  <sheetProtection/>
  <printOptions horizontalCentered="1"/>
  <pageMargins left="0.5511811023622047" right="0.4330708661417323" top="0.1968503937007874" bottom="0.1968503937007874" header="0" footer="0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Toshiba</cp:lastModifiedBy>
  <cp:lastPrinted>2016-10-07T02:21:52Z</cp:lastPrinted>
  <dcterms:created xsi:type="dcterms:W3CDTF">2002-09-24T18:32:48Z</dcterms:created>
  <dcterms:modified xsi:type="dcterms:W3CDTF">2016-10-07T03:21:16Z</dcterms:modified>
  <cp:category/>
  <cp:version/>
  <cp:contentType/>
  <cp:contentStatus/>
</cp:coreProperties>
</file>