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3"/>
  </bookViews>
  <sheets>
    <sheet name="Equipos Inscriptos" sheetId="1" r:id="rId1"/>
    <sheet name="Fixture M16 GI Daom" sheetId="2" state="hidden" r:id="rId2"/>
    <sheet name="Zonas FEMENINO TIGRE" sheetId="3" r:id="rId3"/>
    <sheet name="General FEMENINO TIGRE" sheetId="4" r:id="rId4"/>
    <sheet name="Tablas Equipos" sheetId="5" r:id="rId5"/>
  </sheets>
  <definedNames>
    <definedName name="_xlnm.Print_Area" localSheetId="0">'Equipos Inscriptos'!$B$1:$J$30</definedName>
    <definedName name="_xlnm.Print_Area" localSheetId="2">'Zonas FEMENINO TIGRE'!$B$1:$J$15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'Tablas Equipos'!#REF!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<sst xmlns="http://schemas.openxmlformats.org/spreadsheetml/2006/main" count="488" uniqueCount="136">
  <si>
    <t>Hora</t>
  </si>
  <si>
    <t>Cancha 1</t>
  </si>
  <si>
    <t>Cancha 2</t>
  </si>
  <si>
    <t>Nº</t>
  </si>
  <si>
    <t>vs</t>
  </si>
  <si>
    <t>00</t>
  </si>
  <si>
    <t>16</t>
  </si>
  <si>
    <t>17</t>
  </si>
  <si>
    <t>18</t>
  </si>
  <si>
    <t>gz1</t>
  </si>
  <si>
    <t>gz8</t>
  </si>
  <si>
    <t>gz9</t>
  </si>
  <si>
    <t>gz4</t>
  </si>
  <si>
    <t>gz3</t>
  </si>
  <si>
    <t>gz5</t>
  </si>
  <si>
    <t>gz6</t>
  </si>
  <si>
    <t>gz7</t>
  </si>
  <si>
    <t>gz2</t>
  </si>
  <si>
    <t>20</t>
  </si>
  <si>
    <t>g37</t>
  </si>
  <si>
    <t>40</t>
  </si>
  <si>
    <t>Equipos</t>
  </si>
  <si>
    <t>50</t>
  </si>
  <si>
    <t xml:space="preserve">1ª RUEDA </t>
  </si>
  <si>
    <t>2m2º</t>
  </si>
  <si>
    <t>3m2º</t>
  </si>
  <si>
    <t xml:space="preserve"> </t>
  </si>
  <si>
    <t>RES</t>
  </si>
  <si>
    <t>HORARIOS GENERALES</t>
  </si>
  <si>
    <t>CANCHA</t>
  </si>
  <si>
    <t>ZONA</t>
  </si>
  <si>
    <t>SEMI</t>
  </si>
  <si>
    <t>FINAL</t>
  </si>
  <si>
    <t>Equipo</t>
  </si>
  <si>
    <t>Resultado</t>
  </si>
  <si>
    <t>Zona "1"</t>
  </si>
  <si>
    <t>Tabla de Posiciones</t>
  </si>
  <si>
    <t>TF</t>
  </si>
  <si>
    <t>TC</t>
  </si>
  <si>
    <t>Dif</t>
  </si>
  <si>
    <t>PUNTOS</t>
  </si>
  <si>
    <t>Zona "2"</t>
  </si>
  <si>
    <t>Zona "3"</t>
  </si>
  <si>
    <t>Zona "4"</t>
  </si>
  <si>
    <t>Zona "5"</t>
  </si>
  <si>
    <t>Zona "6"</t>
  </si>
  <si>
    <t>Zona "7"</t>
  </si>
  <si>
    <t>Zona "8"</t>
  </si>
  <si>
    <t>15</t>
  </si>
  <si>
    <t>30</t>
  </si>
  <si>
    <t>DOMINGO 11 DE NOVIEMBRE DE 2012</t>
  </si>
  <si>
    <t>SEVEN A SIDE DE MENORES DE 16 GRUPO I - DAOM Anexo</t>
  </si>
  <si>
    <t>g34</t>
  </si>
  <si>
    <t>g35</t>
  </si>
  <si>
    <t>g36</t>
  </si>
  <si>
    <t>g28</t>
  </si>
  <si>
    <t>gz29</t>
  </si>
  <si>
    <t>gz30</t>
  </si>
  <si>
    <t>m2</t>
  </si>
  <si>
    <t>10</t>
  </si>
  <si>
    <t>gz31</t>
  </si>
  <si>
    <t>g32</t>
  </si>
  <si>
    <t>g33</t>
  </si>
  <si>
    <t>ETAPA FINAL</t>
  </si>
  <si>
    <t>ENTREGADO</t>
  </si>
  <si>
    <t>RECIBIDO</t>
  </si>
  <si>
    <t>REFEREES</t>
  </si>
  <si>
    <t>SEMIFINALES Y FINAL</t>
  </si>
  <si>
    <t>8°</t>
  </si>
  <si>
    <t>cuartos</t>
  </si>
  <si>
    <t>Lanus</t>
  </si>
  <si>
    <t>LOS PRIMEROS DE CADA ZONA Y LOS SEGUNDOS JUGARAN LA ETAPA FINAL EN OCTAVOS DE FINAL CUARTOS DE FINAL SEMIFINAL Y FINAL</t>
  </si>
  <si>
    <t>PRIMEROS</t>
  </si>
  <si>
    <t>SEGUNDOS</t>
  </si>
  <si>
    <t>DOMINGO 12 DE NOVIEMBRE DE 2023</t>
  </si>
  <si>
    <t>SITAS</t>
  </si>
  <si>
    <t>CASA de Padua</t>
  </si>
  <si>
    <t>C. Campana</t>
  </si>
  <si>
    <t>Daom</t>
  </si>
  <si>
    <t>M Berazategui</t>
  </si>
  <si>
    <t>La Salle</t>
  </si>
  <si>
    <t>Newman C</t>
  </si>
  <si>
    <t>SEVEN A SIDE DE RUGBY FEMENINO</t>
  </si>
  <si>
    <t>LUNES 20 DE NOVIEMBRE DE 2023</t>
  </si>
  <si>
    <t>SEVEN A SIDE DE RUGBY FEMENINO - TIGRE</t>
  </si>
  <si>
    <t xml:space="preserve">   SEVEN a SIDE DE RUGBY FEMENINO - Lunes 20 de Noviembre 2023</t>
  </si>
  <si>
    <t xml:space="preserve">La Plata </t>
  </si>
  <si>
    <t>Centro Naval</t>
  </si>
  <si>
    <t>Atl. San Andres</t>
  </si>
  <si>
    <t>C.U. Quilmes</t>
  </si>
  <si>
    <t>Ciudad BsAs</t>
  </si>
  <si>
    <t>Porteño</t>
  </si>
  <si>
    <t>Marcos Paz</t>
  </si>
  <si>
    <t>Vicente Lopez</t>
  </si>
  <si>
    <t>Lomas Social</t>
  </si>
  <si>
    <t>El Retiro</t>
  </si>
  <si>
    <t>UN de la Plata</t>
  </si>
  <si>
    <t>Tigre</t>
  </si>
  <si>
    <t>Atl. y Progreso</t>
  </si>
  <si>
    <t>Centro Naval B</t>
  </si>
  <si>
    <t>Bco Hipotecario</t>
  </si>
  <si>
    <t>La Plata RC</t>
  </si>
  <si>
    <t>SEVEN A SIDE FEMENINO - TIGRE</t>
  </si>
  <si>
    <t>.</t>
  </si>
  <si>
    <t>Beromama B</t>
  </si>
  <si>
    <t>Beromama A</t>
  </si>
  <si>
    <t>Avalos J.</t>
  </si>
  <si>
    <t>Diaz C.</t>
  </si>
  <si>
    <t>Acosta L.</t>
  </si>
  <si>
    <t>Camilo E.</t>
  </si>
  <si>
    <t>Taborda</t>
  </si>
  <si>
    <t>Gonzalez P.</t>
  </si>
  <si>
    <t>Godoy</t>
  </si>
  <si>
    <t>Moreno Ay.</t>
  </si>
  <si>
    <t>Avalos E.</t>
  </si>
  <si>
    <t>Campana</t>
  </si>
  <si>
    <t>ptos</t>
  </si>
  <si>
    <t>dif</t>
  </si>
  <si>
    <t>Casa de Padua</t>
  </si>
  <si>
    <t>Cantro Naval</t>
  </si>
  <si>
    <t>UN La Plata</t>
  </si>
  <si>
    <t>San Andres</t>
  </si>
  <si>
    <t>Centro Naval "A"</t>
  </si>
  <si>
    <t xml:space="preserve">Lanús </t>
  </si>
  <si>
    <t>Ciudad Bs AS</t>
  </si>
  <si>
    <t>Ciudad de  Bs. As.</t>
  </si>
  <si>
    <t>UN. La Plata</t>
  </si>
  <si>
    <t>Centro Naval "B"</t>
  </si>
  <si>
    <t>VILO</t>
  </si>
  <si>
    <t>55</t>
  </si>
  <si>
    <t>45</t>
  </si>
  <si>
    <t>05</t>
  </si>
  <si>
    <t>Centro Naval A</t>
  </si>
  <si>
    <t>Centro  Naval</t>
  </si>
  <si>
    <t>La Plata</t>
  </si>
  <si>
    <t xml:space="preserve">  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</si>
</sst>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d/mmm/yy"/>
    <numFmt numFmtId="195" formatCode="h:mm\ \a\.m\./\p\.m\."/>
    <numFmt numFmtId="196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5" fillId="36" borderId="10" xfId="0" applyFont="1" applyFill="1" applyBorder="1" applyAlignment="1" applyProtection="1">
      <alignment horizontal="center"/>
      <protection hidden="1"/>
    </xf>
    <xf numFmtId="0" fontId="5" fillId="37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8" fillId="38" borderId="16" xfId="0" applyNumberFormat="1" applyFont="1" applyFill="1" applyBorder="1" applyAlignment="1">
      <alignment horizontal="right"/>
    </xf>
    <xf numFmtId="0" fontId="3" fillId="38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14" fillId="39" borderId="0" xfId="0" applyFont="1" applyFill="1" applyAlignment="1">
      <alignment horizontal="left"/>
    </xf>
    <xf numFmtId="0" fontId="14" fillId="39" borderId="0" xfId="0" applyFont="1" applyFill="1" applyAlignment="1">
      <alignment horizontal="center"/>
    </xf>
    <xf numFmtId="0" fontId="16" fillId="38" borderId="0" xfId="0" applyFont="1" applyFill="1" applyAlignment="1">
      <alignment horizontal="left"/>
    </xf>
    <xf numFmtId="0" fontId="16" fillId="38" borderId="0" xfId="0" applyFont="1" applyFill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9" fillId="41" borderId="17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49" fontId="19" fillId="38" borderId="16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40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horizontal="left"/>
    </xf>
    <xf numFmtId="0" fontId="5" fillId="43" borderId="13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60" fillId="44" borderId="41" xfId="0" applyFont="1" applyFill="1" applyBorder="1" applyAlignment="1">
      <alignment horizontal="center"/>
    </xf>
    <xf numFmtId="0" fontId="60" fillId="44" borderId="42" xfId="0" applyFont="1" applyFill="1" applyBorder="1" applyAlignment="1">
      <alignment horizontal="center"/>
    </xf>
    <xf numFmtId="0" fontId="60" fillId="44" borderId="43" xfId="0" applyFont="1" applyFill="1" applyBorder="1" applyAlignment="1">
      <alignment horizontal="center"/>
    </xf>
    <xf numFmtId="0" fontId="7" fillId="45" borderId="41" xfId="0" applyFont="1" applyFill="1" applyBorder="1" applyAlignment="1">
      <alignment horizontal="center"/>
    </xf>
    <xf numFmtId="0" fontId="7" fillId="45" borderId="42" xfId="0" applyFont="1" applyFill="1" applyBorder="1" applyAlignment="1">
      <alignment horizontal="center"/>
    </xf>
    <xf numFmtId="0" fontId="7" fillId="45" borderId="4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37" borderId="41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5" fillId="37" borderId="46" xfId="0" applyFont="1" applyFill="1" applyBorder="1" applyAlignment="1">
      <alignment horizontal="center"/>
    </xf>
    <xf numFmtId="0" fontId="61" fillId="44" borderId="41" xfId="0" applyFont="1" applyFill="1" applyBorder="1" applyAlignment="1">
      <alignment horizontal="center"/>
    </xf>
    <xf numFmtId="0" fontId="61" fillId="44" borderId="42" xfId="0" applyFont="1" applyFill="1" applyBorder="1" applyAlignment="1">
      <alignment horizontal="center"/>
    </xf>
    <xf numFmtId="0" fontId="61" fillId="44" borderId="43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6" fillId="45" borderId="42" xfId="0" applyFont="1" applyFill="1" applyBorder="1" applyAlignment="1">
      <alignment horizontal="center"/>
    </xf>
    <xf numFmtId="0" fontId="6" fillId="45" borderId="43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18" fillId="45" borderId="41" xfId="0" applyFont="1" applyFill="1" applyBorder="1" applyAlignment="1">
      <alignment horizontal="center"/>
    </xf>
    <xf numFmtId="0" fontId="18" fillId="45" borderId="42" xfId="0" applyFont="1" applyFill="1" applyBorder="1" applyAlignment="1">
      <alignment horizontal="center"/>
    </xf>
    <xf numFmtId="0" fontId="18" fillId="45" borderId="43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0" borderId="35" xfId="0" applyFont="1" applyBorder="1" applyAlignment="1" applyProtection="1">
      <alignment horizontal="left" vertical="center"/>
      <protection hidden="1"/>
    </xf>
    <xf numFmtId="0" fontId="14" fillId="0" borderId="48" xfId="0" applyFont="1" applyBorder="1" applyAlignment="1" applyProtection="1">
      <alignment horizontal="left" vertical="center"/>
      <protection hidden="1"/>
    </xf>
    <xf numFmtId="0" fontId="5" fillId="35" borderId="41" xfId="0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 applyProtection="1">
      <alignment horizontal="center"/>
      <protection hidden="1"/>
    </xf>
    <xf numFmtId="0" fontId="5" fillId="35" borderId="43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4" fillId="0" borderId="49" xfId="0" applyFont="1" applyBorder="1" applyAlignment="1" applyProtection="1">
      <alignment horizontal="left" vertical="center"/>
      <protection hidden="1"/>
    </xf>
    <xf numFmtId="0" fontId="2" fillId="35" borderId="41" xfId="0" applyFont="1" applyFill="1" applyBorder="1" applyAlignment="1" applyProtection="1">
      <alignment horizontal="center" vertical="center"/>
      <protection hidden="1"/>
    </xf>
    <xf numFmtId="0" fontId="2" fillId="35" borderId="43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28" borderId="1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Border="1" applyAlignment="1">
      <alignment/>
    </xf>
    <xf numFmtId="0" fontId="0" fillId="0" borderId="13" xfId="0" applyBorder="1" applyAlignment="1">
      <alignment horizontal="center"/>
    </xf>
    <xf numFmtId="0" fontId="15" fillId="28" borderId="41" xfId="0" applyFont="1" applyFill="1" applyBorder="1" applyAlignment="1">
      <alignment horizontal="center"/>
    </xf>
    <xf numFmtId="0" fontId="15" fillId="28" borderId="42" xfId="0" applyFont="1" applyFill="1" applyBorder="1" applyAlignment="1">
      <alignment horizontal="center"/>
    </xf>
    <xf numFmtId="0" fontId="15" fillId="28" borderId="43" xfId="0" applyFont="1" applyFill="1" applyBorder="1" applyAlignment="1">
      <alignment horizontal="center"/>
    </xf>
    <xf numFmtId="0" fontId="62" fillId="28" borderId="41" xfId="0" applyFont="1" applyFill="1" applyBorder="1" applyAlignment="1">
      <alignment horizontal="center"/>
    </xf>
    <xf numFmtId="0" fontId="62" fillId="28" borderId="42" xfId="0" applyFont="1" applyFill="1" applyBorder="1" applyAlignment="1">
      <alignment horizontal="center"/>
    </xf>
    <xf numFmtId="0" fontId="62" fillId="28" borderId="4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762952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7629525" y="16478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62952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7629525" y="16478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762952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7629525" y="16478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7629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7629525" y="18002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7629525" y="16478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" name="Freeform 5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7</xdr:row>
      <xdr:rowOff>95250</xdr:rowOff>
    </xdr:to>
    <xdr:sp>
      <xdr:nvSpPr>
        <xdr:cNvPr id="6" name="Freeform 6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47625</xdr:rowOff>
    </xdr:to>
    <xdr:sp>
      <xdr:nvSpPr>
        <xdr:cNvPr id="7" name="Line 7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7</xdr:row>
      <xdr:rowOff>95250</xdr:rowOff>
    </xdr:to>
    <xdr:sp>
      <xdr:nvSpPr>
        <xdr:cNvPr id="12" name="Freeform 12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7</xdr:row>
      <xdr:rowOff>95250</xdr:rowOff>
    </xdr:to>
    <xdr:sp>
      <xdr:nvSpPr>
        <xdr:cNvPr id="18" name="Freeform 18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51816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7</xdr:row>
      <xdr:rowOff>95250</xdr:rowOff>
    </xdr:to>
    <xdr:sp>
      <xdr:nvSpPr>
        <xdr:cNvPr id="24" name="Freeform 24"/>
        <xdr:cNvSpPr>
          <a:spLocks/>
        </xdr:cNvSpPr>
      </xdr:nvSpPr>
      <xdr:spPr>
        <a:xfrm>
          <a:off x="5181600" y="64770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9153525" y="16002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9153525" y="1524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9153525" y="16002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9153525" y="1524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9153525" y="16002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9153525" y="1524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91535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9153525" y="16002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9153525" y="1524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" name="Freeform 5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6" name="Freeform 6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47625</xdr:rowOff>
    </xdr:to>
    <xdr:sp>
      <xdr:nvSpPr>
        <xdr:cNvPr id="7" name="Line 7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2" name="Freeform 12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18" name="Freeform 18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6905625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24" name="Freeform 24"/>
        <xdr:cNvSpPr>
          <a:spLocks/>
        </xdr:cNvSpPr>
      </xdr:nvSpPr>
      <xdr:spPr>
        <a:xfrm>
          <a:off x="6905625" y="8191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9</xdr:col>
      <xdr:colOff>266700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476375" y="85725"/>
          <a:ext cx="52101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47625</xdr:colOff>
      <xdr:row>5</xdr:row>
      <xdr:rowOff>85725</xdr:rowOff>
    </xdr:from>
    <xdr:to>
      <xdr:col>9</xdr:col>
      <xdr:colOff>19050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43100" y="962025"/>
          <a:ext cx="44958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TIGRE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showGridLines="0" zoomScalePageLayoutView="0" workbookViewId="0" topLeftCell="A1">
      <selection activeCell="L7" sqref="L7"/>
    </sheetView>
  </sheetViews>
  <sheetFormatPr defaultColWidth="11.421875" defaultRowHeight="12.75"/>
  <cols>
    <col min="1" max="1" width="4.421875" style="0" bestFit="1" customWidth="1"/>
    <col min="2" max="2" width="39.140625" style="0" customWidth="1"/>
    <col min="3" max="3" width="12.7109375" style="0" bestFit="1" customWidth="1"/>
    <col min="4" max="4" width="13.7109375" style="0" customWidth="1"/>
    <col min="5" max="5" width="8.421875" style="0" customWidth="1"/>
    <col min="6" max="6" width="10.8515625" style="0" customWidth="1"/>
    <col min="7" max="7" width="9.57421875" style="0" customWidth="1"/>
    <col min="8" max="8" width="13.140625" style="0" customWidth="1"/>
    <col min="9" max="9" width="13.8515625" style="0" hidden="1" customWidth="1"/>
    <col min="10" max="10" width="2.421875" style="0" customWidth="1"/>
  </cols>
  <sheetData>
    <row r="1" spans="1:10" ht="24" thickBot="1">
      <c r="A1" s="170" t="s">
        <v>102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18.75" thickBot="1">
      <c r="A2" s="173" t="s">
        <v>74</v>
      </c>
      <c r="B2" s="174"/>
      <c r="C2" s="174"/>
      <c r="D2" s="174"/>
      <c r="E2" s="174"/>
      <c r="F2" s="174"/>
      <c r="G2" s="174"/>
      <c r="H2" s="174"/>
      <c r="I2" s="174"/>
      <c r="J2" s="175"/>
    </row>
    <row r="4" spans="3:8" ht="13.5" thickBot="1">
      <c r="C4" s="163"/>
      <c r="D4" s="163"/>
      <c r="E4" s="163"/>
      <c r="F4" s="163"/>
      <c r="G4" s="163"/>
      <c r="H4" s="163"/>
    </row>
    <row r="5" spans="3:8" ht="16.5" thickBot="1">
      <c r="C5" s="167" t="s">
        <v>64</v>
      </c>
      <c r="D5" s="168"/>
      <c r="E5" s="169"/>
      <c r="F5" s="167" t="s">
        <v>65</v>
      </c>
      <c r="G5" s="168"/>
      <c r="H5" s="169"/>
    </row>
    <row r="6" spans="1:8" s="75" customFormat="1" ht="18.75" thickBot="1">
      <c r="A6" s="75">
        <v>1</v>
      </c>
      <c r="B6" s="78" t="s">
        <v>86</v>
      </c>
      <c r="C6" s="234"/>
      <c r="D6" s="235"/>
      <c r="E6" s="236"/>
      <c r="F6" s="234"/>
      <c r="G6" s="235"/>
      <c r="H6" s="236"/>
    </row>
    <row r="7" spans="1:8" s="75" customFormat="1" ht="18.75" thickBot="1">
      <c r="A7" s="75">
        <v>2</v>
      </c>
      <c r="B7" s="78" t="s">
        <v>88</v>
      </c>
      <c r="C7" s="234"/>
      <c r="D7" s="235"/>
      <c r="E7" s="236"/>
      <c r="F7" s="234"/>
      <c r="G7" s="235"/>
      <c r="H7" s="236"/>
    </row>
    <row r="8" spans="1:8" s="75" customFormat="1" ht="18.75" thickBot="1">
      <c r="A8" s="75">
        <v>3</v>
      </c>
      <c r="B8" s="78" t="s">
        <v>98</v>
      </c>
      <c r="C8" s="234"/>
      <c r="D8" s="235"/>
      <c r="E8" s="236"/>
      <c r="F8" s="234"/>
      <c r="G8" s="235"/>
      <c r="H8" s="236"/>
    </row>
    <row r="9" spans="1:10" s="75" customFormat="1" ht="18.75" thickBot="1">
      <c r="A9" s="75">
        <v>4</v>
      </c>
      <c r="B9" s="78" t="s">
        <v>100</v>
      </c>
      <c r="C9" s="234"/>
      <c r="D9" s="235"/>
      <c r="E9" s="236"/>
      <c r="F9" s="234"/>
      <c r="G9" s="235"/>
      <c r="H9" s="236"/>
      <c r="I9" s="76"/>
      <c r="J9" s="76"/>
    </row>
    <row r="10" spans="1:10" s="75" customFormat="1" ht="18.75" thickBot="1">
      <c r="A10" s="75">
        <v>5</v>
      </c>
      <c r="B10" s="78" t="s">
        <v>105</v>
      </c>
      <c r="C10" s="234"/>
      <c r="D10" s="235"/>
      <c r="E10" s="236"/>
      <c r="F10" s="234"/>
      <c r="G10" s="235"/>
      <c r="H10" s="236"/>
      <c r="I10" s="77"/>
      <c r="J10" s="77"/>
    </row>
    <row r="11" spans="1:8" s="75" customFormat="1" ht="18.75" thickBot="1">
      <c r="A11" s="75">
        <v>6</v>
      </c>
      <c r="B11" s="78" t="s">
        <v>77</v>
      </c>
      <c r="C11" s="234"/>
      <c r="D11" s="235"/>
      <c r="E11" s="236"/>
      <c r="F11" s="234"/>
      <c r="G11" s="235"/>
      <c r="H11" s="236"/>
    </row>
    <row r="12" spans="1:8" s="75" customFormat="1" ht="18.75" thickBot="1">
      <c r="A12" s="75">
        <v>7</v>
      </c>
      <c r="B12" s="78" t="s">
        <v>89</v>
      </c>
      <c r="C12" s="234"/>
      <c r="D12" s="235"/>
      <c r="E12" s="236"/>
      <c r="F12" s="234"/>
      <c r="G12" s="235"/>
      <c r="H12" s="236"/>
    </row>
    <row r="13" spans="1:8" s="75" customFormat="1" ht="18.75" thickBot="1">
      <c r="A13" s="75">
        <v>8</v>
      </c>
      <c r="B13" s="78" t="s">
        <v>76</v>
      </c>
      <c r="C13" s="234"/>
      <c r="D13" s="235"/>
      <c r="E13" s="236"/>
      <c r="F13" s="234"/>
      <c r="G13" s="235"/>
      <c r="H13" s="236"/>
    </row>
    <row r="14" spans="1:8" s="75" customFormat="1" ht="18.75" thickBot="1">
      <c r="A14" s="75">
        <v>9</v>
      </c>
      <c r="B14" s="78" t="s">
        <v>87</v>
      </c>
      <c r="C14" s="234"/>
      <c r="D14" s="235"/>
      <c r="E14" s="236"/>
      <c r="F14" s="234"/>
      <c r="G14" s="235"/>
      <c r="H14" s="236"/>
    </row>
    <row r="15" spans="1:8" s="75" customFormat="1" ht="18.75" thickBot="1">
      <c r="A15" s="75">
        <v>10</v>
      </c>
      <c r="B15" s="78" t="s">
        <v>99</v>
      </c>
      <c r="C15" s="234"/>
      <c r="D15" s="235"/>
      <c r="E15" s="236"/>
      <c r="F15" s="234"/>
      <c r="G15" s="235"/>
      <c r="H15" s="236"/>
    </row>
    <row r="16" spans="1:8" s="75" customFormat="1" ht="18.75" thickBot="1">
      <c r="A16" s="75">
        <v>11</v>
      </c>
      <c r="B16" s="78" t="s">
        <v>90</v>
      </c>
      <c r="C16" s="234"/>
      <c r="D16" s="235"/>
      <c r="E16" s="236"/>
      <c r="F16" s="234"/>
      <c r="G16" s="235"/>
      <c r="H16" s="236"/>
    </row>
    <row r="17" spans="1:8" s="75" customFormat="1" ht="18.75" thickBot="1">
      <c r="A17" s="75">
        <v>12</v>
      </c>
      <c r="B17" s="78" t="s">
        <v>78</v>
      </c>
      <c r="C17" s="234"/>
      <c r="D17" s="235"/>
      <c r="E17" s="236"/>
      <c r="F17" s="234"/>
      <c r="G17" s="235"/>
      <c r="H17" s="236"/>
    </row>
    <row r="18" spans="1:8" s="75" customFormat="1" ht="18.75" thickBot="1">
      <c r="A18" s="75">
        <v>13</v>
      </c>
      <c r="B18" s="78" t="s">
        <v>95</v>
      </c>
      <c r="C18" s="234"/>
      <c r="D18" s="235"/>
      <c r="E18" s="236"/>
      <c r="F18" s="234"/>
      <c r="G18" s="235"/>
      <c r="H18" s="236"/>
    </row>
    <row r="19" spans="1:8" s="75" customFormat="1" ht="18.75" thickBot="1">
      <c r="A19" s="75">
        <v>14</v>
      </c>
      <c r="B19" s="78" t="s">
        <v>80</v>
      </c>
      <c r="C19" s="234"/>
      <c r="D19" s="235"/>
      <c r="E19" s="236"/>
      <c r="F19" s="234"/>
      <c r="G19" s="235"/>
      <c r="H19" s="236"/>
    </row>
    <row r="20" spans="1:8" s="75" customFormat="1" ht="18.75" thickBot="1">
      <c r="A20" s="75">
        <v>15</v>
      </c>
      <c r="B20" s="78" t="s">
        <v>70</v>
      </c>
      <c r="C20" s="234"/>
      <c r="D20" s="235"/>
      <c r="E20" s="236"/>
      <c r="F20" s="234"/>
      <c r="G20" s="235"/>
      <c r="H20" s="236"/>
    </row>
    <row r="21" spans="1:8" s="75" customFormat="1" ht="18.75" thickBot="1">
      <c r="A21" s="75">
        <v>16</v>
      </c>
      <c r="B21" s="78" t="s">
        <v>94</v>
      </c>
      <c r="C21" s="237" t="s">
        <v>103</v>
      </c>
      <c r="D21" s="238"/>
      <c r="E21" s="239"/>
      <c r="F21" s="234"/>
      <c r="G21" s="235"/>
      <c r="H21" s="236"/>
    </row>
    <row r="22" spans="1:8" s="75" customFormat="1" ht="18.75" thickBot="1">
      <c r="A22" s="75">
        <v>17</v>
      </c>
      <c r="B22" s="78" t="s">
        <v>104</v>
      </c>
      <c r="C22" s="234"/>
      <c r="D22" s="235"/>
      <c r="E22" s="236"/>
      <c r="F22" s="234"/>
      <c r="G22" s="235"/>
      <c r="H22" s="236"/>
    </row>
    <row r="23" spans="1:8" s="75" customFormat="1" ht="18.75" thickBot="1">
      <c r="A23" s="75">
        <v>18</v>
      </c>
      <c r="B23" s="78" t="s">
        <v>79</v>
      </c>
      <c r="C23" s="234"/>
      <c r="D23" s="235"/>
      <c r="E23" s="236"/>
      <c r="F23" s="234"/>
      <c r="G23" s="235"/>
      <c r="H23" s="236"/>
    </row>
    <row r="24" spans="1:8" s="75" customFormat="1" ht="18.75" thickBot="1">
      <c r="A24" s="75">
        <v>19</v>
      </c>
      <c r="B24" s="78" t="s">
        <v>92</v>
      </c>
      <c r="C24" s="234"/>
      <c r="D24" s="235"/>
      <c r="E24" s="236"/>
      <c r="F24" s="234"/>
      <c r="G24" s="235"/>
      <c r="H24" s="236"/>
    </row>
    <row r="25" spans="1:8" s="75" customFormat="1" ht="18.75" thickBot="1">
      <c r="A25" s="75">
        <v>20</v>
      </c>
      <c r="B25" s="78" t="s">
        <v>91</v>
      </c>
      <c r="C25" s="234"/>
      <c r="D25" s="235"/>
      <c r="E25" s="236"/>
      <c r="F25" s="234"/>
      <c r="G25" s="235"/>
      <c r="H25" s="236"/>
    </row>
    <row r="26" spans="1:8" s="75" customFormat="1" ht="18.75" thickBot="1">
      <c r="A26" s="75">
        <v>21</v>
      </c>
      <c r="B26" s="78" t="s">
        <v>75</v>
      </c>
      <c r="C26" s="234"/>
      <c r="D26" s="235"/>
      <c r="E26" s="236"/>
      <c r="F26" s="234"/>
      <c r="G26" s="235"/>
      <c r="H26" s="236"/>
    </row>
    <row r="27" spans="1:8" s="75" customFormat="1" ht="18.75" thickBot="1">
      <c r="A27" s="75">
        <v>22</v>
      </c>
      <c r="B27" s="78" t="s">
        <v>97</v>
      </c>
      <c r="C27" s="234"/>
      <c r="D27" s="235"/>
      <c r="E27" s="236"/>
      <c r="F27" s="234"/>
      <c r="G27" s="235"/>
      <c r="H27" s="236"/>
    </row>
    <row r="28" spans="1:8" s="75" customFormat="1" ht="18.75" thickBot="1">
      <c r="A28" s="75">
        <v>23</v>
      </c>
      <c r="B28" s="78" t="s">
        <v>96</v>
      </c>
      <c r="C28" s="234"/>
      <c r="D28" s="235"/>
      <c r="E28" s="236"/>
      <c r="F28" s="234"/>
      <c r="G28" s="235"/>
      <c r="H28" s="236"/>
    </row>
    <row r="29" spans="1:8" s="75" customFormat="1" ht="18.75" thickBot="1">
      <c r="A29" s="75">
        <v>24</v>
      </c>
      <c r="B29" s="78" t="s">
        <v>93</v>
      </c>
      <c r="C29" s="234"/>
      <c r="D29" s="235"/>
      <c r="E29" s="236"/>
      <c r="F29" s="234"/>
      <c r="G29" s="235"/>
      <c r="H29" s="236"/>
    </row>
    <row r="30" spans="1:8" s="75" customFormat="1" ht="18.75" thickBot="1">
      <c r="A30" s="75">
        <v>25</v>
      </c>
      <c r="B30" s="80"/>
      <c r="C30" s="164"/>
      <c r="D30" s="165"/>
      <c r="E30" s="166"/>
      <c r="F30" s="164"/>
      <c r="G30" s="165"/>
      <c r="H30" s="166"/>
    </row>
  </sheetData>
  <sheetProtection/>
  <mergeCells count="56">
    <mergeCell ref="A1:J1"/>
    <mergeCell ref="A2:J2"/>
    <mergeCell ref="C28:E28"/>
    <mergeCell ref="F28:H28"/>
    <mergeCell ref="C25:E25"/>
    <mergeCell ref="F25:H25"/>
    <mergeCell ref="C26:E26"/>
    <mergeCell ref="F26:H26"/>
    <mergeCell ref="C23:E23"/>
    <mergeCell ref="F23:H23"/>
    <mergeCell ref="C29:E29"/>
    <mergeCell ref="F29:H29"/>
    <mergeCell ref="C30:E30"/>
    <mergeCell ref="F30:H30"/>
    <mergeCell ref="C27:E27"/>
    <mergeCell ref="F27:H27"/>
    <mergeCell ref="C24:E24"/>
    <mergeCell ref="F24:H24"/>
    <mergeCell ref="C21:E21"/>
    <mergeCell ref="F21:H21"/>
    <mergeCell ref="C22:E22"/>
    <mergeCell ref="F22:H22"/>
    <mergeCell ref="C19:E19"/>
    <mergeCell ref="F19:H19"/>
    <mergeCell ref="C20:E20"/>
    <mergeCell ref="F20:H20"/>
    <mergeCell ref="C17:E17"/>
    <mergeCell ref="F17:H17"/>
    <mergeCell ref="C18:E18"/>
    <mergeCell ref="F18:H18"/>
    <mergeCell ref="C15:E15"/>
    <mergeCell ref="F15:H15"/>
    <mergeCell ref="C16:E16"/>
    <mergeCell ref="F16:H16"/>
    <mergeCell ref="C13:E13"/>
    <mergeCell ref="F13:H13"/>
    <mergeCell ref="C14:E14"/>
    <mergeCell ref="F14:H14"/>
    <mergeCell ref="C11:E11"/>
    <mergeCell ref="F11:H11"/>
    <mergeCell ref="C12:E12"/>
    <mergeCell ref="F12:H12"/>
    <mergeCell ref="C9:E9"/>
    <mergeCell ref="F9:H9"/>
    <mergeCell ref="C10:E10"/>
    <mergeCell ref="F10:H10"/>
    <mergeCell ref="C4:E4"/>
    <mergeCell ref="C7:E7"/>
    <mergeCell ref="F7:H7"/>
    <mergeCell ref="C8:E8"/>
    <mergeCell ref="F8:H8"/>
    <mergeCell ref="C6:E6"/>
    <mergeCell ref="F6:H6"/>
    <mergeCell ref="F4:H4"/>
    <mergeCell ref="C5:E5"/>
    <mergeCell ref="F5:H5"/>
  </mergeCells>
  <printOptions horizontalCentered="1"/>
  <pageMargins left="0.5511811023622047" right="0.5511811023622047" top="0.8267716535433072" bottom="0.8267716535433072" header="0" footer="0.7480314960629921"/>
  <pageSetup fitToHeight="1" fitToWidth="1" horizontalDpi="600" verticalDpi="600" orientation="landscape" paperSize="9" scale="88" r:id="rId2"/>
  <headerFooter alignWithMargins="0">
    <oddHeader>&amp;C&amp;"Arial,Negrita"&amp;20UNION DE RUGBY DE BUENOS AIRES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1">
      <selection activeCell="N18" sqref="N18"/>
    </sheetView>
  </sheetViews>
  <sheetFormatPr defaultColWidth="11.421875" defaultRowHeight="12.75"/>
  <cols>
    <col min="1" max="1" width="4.00390625" style="0" customWidth="1"/>
    <col min="2" max="2" width="3.8515625" style="0" customWidth="1"/>
    <col min="3" max="3" width="4.421875" style="0" customWidth="1"/>
    <col min="4" max="4" width="17.7109375" style="0" customWidth="1"/>
    <col min="5" max="5" width="4.00390625" style="0" customWidth="1"/>
    <col min="6" max="6" width="17.421875" style="0" customWidth="1"/>
    <col min="7" max="7" width="4.8515625" style="0" customWidth="1"/>
    <col min="8" max="8" width="17.140625" style="0" customWidth="1"/>
    <col min="9" max="9" width="4.28125" style="0" customWidth="1"/>
    <col min="10" max="10" width="16.57421875" style="0" bestFit="1" customWidth="1"/>
  </cols>
  <sheetData>
    <row r="1" spans="1:10" ht="18.75" thickBot="1">
      <c r="A1" s="173" t="s">
        <v>51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1:10" ht="18.75" thickBot="1">
      <c r="A2" s="177" t="s">
        <v>50</v>
      </c>
      <c r="B2" s="178"/>
      <c r="C2" s="178"/>
      <c r="D2" s="178"/>
      <c r="E2" s="178"/>
      <c r="F2" s="178"/>
      <c r="G2" s="178"/>
      <c r="H2" s="178"/>
      <c r="I2" s="178"/>
      <c r="J2" s="179"/>
    </row>
    <row r="3" ht="13.5" thickBot="1"/>
    <row r="4" spans="1:9" ht="13.5" hidden="1" thickBot="1">
      <c r="A4" s="180" t="s">
        <v>23</v>
      </c>
      <c r="B4" s="181"/>
      <c r="C4" s="181"/>
      <c r="D4" s="181"/>
      <c r="E4" s="181"/>
      <c r="F4" s="181"/>
      <c r="G4" s="181"/>
      <c r="H4" s="181"/>
      <c r="I4" s="182"/>
    </row>
    <row r="5" spans="1:9" ht="13.5" hidden="1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3.5" hidden="1" thickBot="1">
      <c r="A6" s="22" t="str">
        <f>'Zonas FEMENINO TIGRE'!B6</f>
        <v>La Plata </v>
      </c>
      <c r="B6" s="22" t="str">
        <f>'Zonas FEMENINO TIGRE'!C6</f>
        <v>Centro Naval</v>
      </c>
      <c r="C6" s="22" t="str">
        <f>'Zonas FEMENINO TIGRE'!D6</f>
        <v>CASA de Padua</v>
      </c>
      <c r="D6" s="22" t="str">
        <f>'Zonas FEMENINO TIGRE'!E6</f>
        <v>Atl. San Andres</v>
      </c>
      <c r="E6" s="22" t="str">
        <f>'Zonas FEMENINO TIGRE'!F6</f>
        <v>Lanus</v>
      </c>
      <c r="F6" s="22" t="str">
        <f>'Zonas FEMENINO TIGRE'!G6</f>
        <v>C.U. Quilmes</v>
      </c>
      <c r="G6" s="22" t="str">
        <f>'Zonas FEMENINO TIGRE'!H6</f>
        <v>SITAS</v>
      </c>
      <c r="H6" s="22" t="str">
        <f>'Zonas FEMENINO TIGRE'!I6</f>
        <v>Ciudad BsAs</v>
      </c>
      <c r="I6" s="22">
        <f>'Zonas FEMENINO TIGRE'!J6</f>
        <v>0</v>
      </c>
    </row>
    <row r="7" spans="1:9" ht="13.5" hidden="1" thickBot="1">
      <c r="A7" s="23" t="str">
        <f>'Zonas FEMENINO TIGRE'!B7</f>
        <v>Marcos Paz</v>
      </c>
      <c r="B7" s="23" t="str">
        <f>'Zonas FEMENINO TIGRE'!C7</f>
        <v>Vicente Lopez</v>
      </c>
      <c r="C7" s="23" t="str">
        <f>'Zonas FEMENINO TIGRE'!D7</f>
        <v>Lomas Social</v>
      </c>
      <c r="D7" s="23" t="str">
        <f>'Zonas FEMENINO TIGRE'!E7</f>
        <v>El Retiro</v>
      </c>
      <c r="E7" s="23" t="str">
        <f>'Zonas FEMENINO TIGRE'!F7</f>
        <v>Porteño</v>
      </c>
      <c r="F7" s="23" t="str">
        <f>'Zonas FEMENINO TIGRE'!G7</f>
        <v>La Salle</v>
      </c>
      <c r="G7" s="23" t="str">
        <f>'Zonas FEMENINO TIGRE'!H7</f>
        <v>Beromama A</v>
      </c>
      <c r="H7" s="23" t="str">
        <f>'Zonas FEMENINO TIGRE'!I7</f>
        <v>Beromama B</v>
      </c>
      <c r="I7" s="23">
        <f>'Zonas FEMENINO TIGRE'!J7</f>
        <v>0</v>
      </c>
    </row>
    <row r="8" spans="1:9" ht="13.5" hidden="1" thickBot="1">
      <c r="A8" s="22" t="str">
        <f>'Zonas FEMENINO TIGRE'!B8</f>
        <v>Atl. y Progreso</v>
      </c>
      <c r="B8" s="22" t="str">
        <f>'Zonas FEMENINO TIGRE'!C8</f>
        <v>Bco Hipotecario</v>
      </c>
      <c r="C8" s="22" t="str">
        <f>'Zonas FEMENINO TIGRE'!D8</f>
        <v>Daom</v>
      </c>
      <c r="D8" s="22" t="str">
        <f>'Zonas FEMENINO TIGRE'!E8</f>
        <v>M Berazategui</v>
      </c>
      <c r="E8" s="22" t="str">
        <f>'Zonas FEMENINO TIGRE'!F8</f>
        <v>Centro Naval B</v>
      </c>
      <c r="F8" s="23" t="str">
        <f>'Zonas FEMENINO TIGRE'!G8</f>
        <v>Tigre</v>
      </c>
      <c r="G8" s="22" t="str">
        <f>'Zonas FEMENINO TIGRE'!H8</f>
        <v>UN de la Plata</v>
      </c>
      <c r="H8" s="22" t="str">
        <f>'Zonas FEMENINO TIGRE'!I8</f>
        <v>C. Campana</v>
      </c>
      <c r="I8" s="22">
        <f>'Zonas FEMENINO TIGRE'!J8</f>
        <v>0</v>
      </c>
    </row>
    <row r="9" spans="1:10" ht="13.5" hidden="1" thickBot="1">
      <c r="A9" s="3"/>
      <c r="B9" s="3"/>
      <c r="C9" s="3"/>
      <c r="D9" s="3"/>
      <c r="E9" s="3"/>
      <c r="F9" s="27"/>
      <c r="G9" s="3"/>
      <c r="H9" s="3"/>
      <c r="I9" s="3"/>
      <c r="J9" s="25"/>
    </row>
    <row r="10" spans="1:9" ht="13.5" hidden="1" thickBot="1">
      <c r="A10" s="2"/>
      <c r="B10" s="2"/>
      <c r="C10" s="2"/>
      <c r="D10" s="2"/>
      <c r="E10" s="2"/>
      <c r="F10" s="2"/>
      <c r="G10" s="2"/>
      <c r="H10" s="2"/>
      <c r="I10" s="2"/>
    </row>
    <row r="11" spans="3:10" ht="16.5" thickBot="1">
      <c r="C11" s="185" t="s">
        <v>1</v>
      </c>
      <c r="D11" s="186"/>
      <c r="E11" s="186"/>
      <c r="F11" s="187"/>
      <c r="G11" s="188" t="s">
        <v>2</v>
      </c>
      <c r="H11" s="189"/>
      <c r="I11" s="189"/>
      <c r="J11" s="190"/>
    </row>
    <row r="12" spans="1:10" ht="13.5" thickBot="1">
      <c r="A12" s="183" t="s">
        <v>0</v>
      </c>
      <c r="B12" s="184"/>
      <c r="C12" s="21" t="s">
        <v>3</v>
      </c>
      <c r="D12" s="17" t="s">
        <v>21</v>
      </c>
      <c r="E12" s="17" t="s">
        <v>4</v>
      </c>
      <c r="F12" s="17" t="s">
        <v>21</v>
      </c>
      <c r="G12" s="17" t="s">
        <v>3</v>
      </c>
      <c r="H12" s="17" t="s">
        <v>21</v>
      </c>
      <c r="I12" s="17" t="s">
        <v>4</v>
      </c>
      <c r="J12" s="17" t="s">
        <v>21</v>
      </c>
    </row>
    <row r="13" spans="1:10" ht="15">
      <c r="A13" s="5">
        <v>10</v>
      </c>
      <c r="B13" s="6" t="s">
        <v>5</v>
      </c>
      <c r="C13" s="9">
        <v>1</v>
      </c>
      <c r="D13" s="55" t="str">
        <f>+C7</f>
        <v>Lomas Social</v>
      </c>
      <c r="E13" s="56" t="s">
        <v>4</v>
      </c>
      <c r="F13" s="55" t="str">
        <f>+C8</f>
        <v>Daom</v>
      </c>
      <c r="G13" s="4">
        <v>2</v>
      </c>
      <c r="H13" s="55" t="str">
        <f>+G6</f>
        <v>SITAS</v>
      </c>
      <c r="I13" s="56" t="s">
        <v>4</v>
      </c>
      <c r="J13" s="55" t="str">
        <f>+G8</f>
        <v>UN de la Plata</v>
      </c>
    </row>
    <row r="14" spans="1:10" ht="15">
      <c r="A14" s="5">
        <v>10</v>
      </c>
      <c r="B14" s="6" t="s">
        <v>18</v>
      </c>
      <c r="C14" s="9">
        <v>3</v>
      </c>
      <c r="D14" s="55" t="str">
        <f>+B7</f>
        <v>Vicente Lopez</v>
      </c>
      <c r="E14" s="56" t="s">
        <v>4</v>
      </c>
      <c r="F14" s="55" t="str">
        <f>+B8</f>
        <v>Bco Hipotecario</v>
      </c>
      <c r="G14" s="4">
        <v>4</v>
      </c>
      <c r="H14" s="55" t="str">
        <f>+H7</f>
        <v>Beromama B</v>
      </c>
      <c r="I14" s="56" t="s">
        <v>4</v>
      </c>
      <c r="J14" s="55" t="str">
        <f>+H8</f>
        <v>C. Campana</v>
      </c>
    </row>
    <row r="15" spans="1:10" ht="15">
      <c r="A15" s="5">
        <v>10</v>
      </c>
      <c r="B15" s="6" t="s">
        <v>20</v>
      </c>
      <c r="C15" s="9">
        <v>5</v>
      </c>
      <c r="D15" s="55" t="str">
        <f>+D7</f>
        <v>El Retiro</v>
      </c>
      <c r="E15" s="56" t="s">
        <v>4</v>
      </c>
      <c r="F15" s="55" t="str">
        <f>+D8</f>
        <v>M Berazategui</v>
      </c>
      <c r="G15" s="4">
        <v>6</v>
      </c>
      <c r="H15" s="55">
        <f>+I7</f>
        <v>0</v>
      </c>
      <c r="I15" s="56" t="s">
        <v>4</v>
      </c>
      <c r="J15" s="55">
        <f>+I8</f>
        <v>0</v>
      </c>
    </row>
    <row r="16" spans="1:10" ht="15">
      <c r="A16" s="5">
        <v>11</v>
      </c>
      <c r="B16" s="6" t="s">
        <v>5</v>
      </c>
      <c r="C16" s="9">
        <v>7</v>
      </c>
      <c r="D16" s="55" t="str">
        <f>+E7</f>
        <v>Porteño</v>
      </c>
      <c r="E16" s="56" t="s">
        <v>4</v>
      </c>
      <c r="F16" s="55" t="str">
        <f>+E8</f>
        <v>Centro Naval B</v>
      </c>
      <c r="G16" s="4">
        <v>8</v>
      </c>
      <c r="H16" s="55" t="str">
        <f>+A7</f>
        <v>Marcos Paz</v>
      </c>
      <c r="I16" s="56" t="s">
        <v>4</v>
      </c>
      <c r="J16" s="55" t="str">
        <f>+A8</f>
        <v>Atl. y Progreso</v>
      </c>
    </row>
    <row r="17" spans="1:10" ht="15">
      <c r="A17" s="5">
        <v>11</v>
      </c>
      <c r="B17" s="6" t="s">
        <v>18</v>
      </c>
      <c r="C17" s="9">
        <v>9</v>
      </c>
      <c r="D17" s="55" t="str">
        <f>+F7</f>
        <v>La Salle</v>
      </c>
      <c r="E17" s="56" t="s">
        <v>4</v>
      </c>
      <c r="F17" s="55" t="str">
        <f>+F8</f>
        <v>Tigre</v>
      </c>
      <c r="G17" s="57"/>
      <c r="H17" s="55"/>
      <c r="I17" s="56"/>
      <c r="J17" s="55"/>
    </row>
    <row r="18" spans="1:10" ht="15">
      <c r="A18" s="5">
        <v>11</v>
      </c>
      <c r="B18" s="6" t="s">
        <v>20</v>
      </c>
      <c r="C18" s="9">
        <v>10</v>
      </c>
      <c r="D18" s="55" t="str">
        <f>+C6</f>
        <v>CASA de Padua</v>
      </c>
      <c r="E18" s="56" t="s">
        <v>4</v>
      </c>
      <c r="F18" s="55" t="str">
        <f>+C7</f>
        <v>Lomas Social</v>
      </c>
      <c r="G18" s="4">
        <v>11</v>
      </c>
      <c r="H18" s="55" t="str">
        <f>+G6</f>
        <v>SITAS</v>
      </c>
      <c r="I18" s="56" t="s">
        <v>4</v>
      </c>
      <c r="J18" s="55" t="str">
        <f>+G7</f>
        <v>Beromama A</v>
      </c>
    </row>
    <row r="19" spans="1:10" ht="15">
      <c r="A19" s="5">
        <v>12</v>
      </c>
      <c r="B19" s="6" t="s">
        <v>5</v>
      </c>
      <c r="C19" s="9">
        <v>12</v>
      </c>
      <c r="D19" s="69" t="str">
        <f>+B6</f>
        <v>Centro Naval</v>
      </c>
      <c r="E19" s="70" t="s">
        <v>4</v>
      </c>
      <c r="F19" s="69" t="str">
        <f>+B7</f>
        <v>Vicente Lopez</v>
      </c>
      <c r="G19" s="4">
        <v>13</v>
      </c>
      <c r="H19" s="55" t="str">
        <f>+H6</f>
        <v>Ciudad BsAs</v>
      </c>
      <c r="I19" s="56" t="s">
        <v>4</v>
      </c>
      <c r="J19" s="55" t="str">
        <f>+H7</f>
        <v>Beromama B</v>
      </c>
    </row>
    <row r="20" spans="1:10" ht="15">
      <c r="A20" s="5">
        <v>12</v>
      </c>
      <c r="B20" s="6" t="s">
        <v>18</v>
      </c>
      <c r="C20" s="9">
        <v>14</v>
      </c>
      <c r="D20" s="67">
        <f>+I6</f>
        <v>0</v>
      </c>
      <c r="E20" s="68" t="s">
        <v>4</v>
      </c>
      <c r="F20" s="67">
        <f>+I7</f>
        <v>0</v>
      </c>
      <c r="G20" s="4">
        <v>15</v>
      </c>
      <c r="H20" s="55" t="str">
        <f>+D6</f>
        <v>Atl. San Andres</v>
      </c>
      <c r="I20" s="56" t="s">
        <v>4</v>
      </c>
      <c r="J20" s="55" t="str">
        <f>+D7</f>
        <v>El Retiro</v>
      </c>
    </row>
    <row r="21" spans="1:10" ht="15">
      <c r="A21" s="5">
        <v>12</v>
      </c>
      <c r="B21" s="6" t="s">
        <v>20</v>
      </c>
      <c r="C21" s="9">
        <v>16</v>
      </c>
      <c r="D21" s="55" t="str">
        <f>+E6</f>
        <v>Lanus</v>
      </c>
      <c r="E21" s="56" t="s">
        <v>4</v>
      </c>
      <c r="F21" s="55" t="str">
        <f>+E7</f>
        <v>Porteño</v>
      </c>
      <c r="G21" s="4">
        <v>17</v>
      </c>
      <c r="H21" s="74" t="str">
        <f>+A6</f>
        <v>La Plata </v>
      </c>
      <c r="I21" s="56" t="s">
        <v>4</v>
      </c>
      <c r="J21" s="55" t="str">
        <f>+A7</f>
        <v>Marcos Paz</v>
      </c>
    </row>
    <row r="22" spans="1:10" ht="15">
      <c r="A22" s="5">
        <v>13</v>
      </c>
      <c r="B22" s="6" t="s">
        <v>5</v>
      </c>
      <c r="C22" s="9">
        <v>18</v>
      </c>
      <c r="D22" s="55" t="str">
        <f>+F6</f>
        <v>C.U. Quilmes</v>
      </c>
      <c r="E22" s="56" t="s">
        <v>4</v>
      </c>
      <c r="F22" s="55" t="str">
        <f>+F7</f>
        <v>La Salle</v>
      </c>
      <c r="G22" s="57"/>
      <c r="H22" s="55"/>
      <c r="I22" s="56"/>
      <c r="J22" s="55"/>
    </row>
    <row r="23" spans="1:10" ht="15">
      <c r="A23" s="5">
        <v>13</v>
      </c>
      <c r="B23" s="6" t="s">
        <v>18</v>
      </c>
      <c r="C23" s="9">
        <v>19</v>
      </c>
      <c r="D23" s="55" t="str">
        <f>+C6</f>
        <v>CASA de Padua</v>
      </c>
      <c r="E23" s="56" t="s">
        <v>4</v>
      </c>
      <c r="F23" s="55" t="str">
        <f>+C8</f>
        <v>Daom</v>
      </c>
      <c r="G23" s="4">
        <v>20</v>
      </c>
      <c r="H23" s="55" t="str">
        <f>+G7</f>
        <v>Beromama A</v>
      </c>
      <c r="I23" s="56" t="s">
        <v>4</v>
      </c>
      <c r="J23" s="55" t="str">
        <f>+G8</f>
        <v>UN de la Plata</v>
      </c>
    </row>
    <row r="24" spans="1:10" ht="15">
      <c r="A24" s="5">
        <v>13</v>
      </c>
      <c r="B24" s="6" t="s">
        <v>20</v>
      </c>
      <c r="C24" s="9">
        <v>21</v>
      </c>
      <c r="D24" s="69" t="str">
        <f>+B6</f>
        <v>Centro Naval</v>
      </c>
      <c r="E24" s="70" t="s">
        <v>4</v>
      </c>
      <c r="F24" s="69" t="str">
        <f>+B8</f>
        <v>Bco Hipotecario</v>
      </c>
      <c r="G24" s="4">
        <v>22</v>
      </c>
      <c r="H24" s="55" t="str">
        <f>+H6</f>
        <v>Ciudad BsAs</v>
      </c>
      <c r="I24" s="56" t="s">
        <v>4</v>
      </c>
      <c r="J24" s="55" t="str">
        <f>+H8</f>
        <v>C. Campana</v>
      </c>
    </row>
    <row r="25" spans="1:10" ht="15">
      <c r="A25" s="5">
        <v>14</v>
      </c>
      <c r="B25" s="6" t="s">
        <v>5</v>
      </c>
      <c r="C25" s="9">
        <v>23</v>
      </c>
      <c r="D25" s="67">
        <f>+I6</f>
        <v>0</v>
      </c>
      <c r="E25" s="68" t="s">
        <v>4</v>
      </c>
      <c r="F25" s="67">
        <f>+I8</f>
        <v>0</v>
      </c>
      <c r="G25" s="4">
        <v>24</v>
      </c>
      <c r="H25" s="55" t="str">
        <f>+D6</f>
        <v>Atl. San Andres</v>
      </c>
      <c r="I25" s="56" t="s">
        <v>4</v>
      </c>
      <c r="J25" s="55" t="str">
        <f>+D8</f>
        <v>M Berazategui</v>
      </c>
    </row>
    <row r="26" spans="1:10" ht="15">
      <c r="A26" s="5">
        <v>14</v>
      </c>
      <c r="B26" s="6" t="s">
        <v>18</v>
      </c>
      <c r="C26" s="9">
        <v>25</v>
      </c>
      <c r="D26" s="55" t="str">
        <f>+E6</f>
        <v>Lanus</v>
      </c>
      <c r="E26" s="56" t="s">
        <v>4</v>
      </c>
      <c r="F26" s="55" t="str">
        <f>+E8</f>
        <v>Centro Naval B</v>
      </c>
      <c r="G26" s="4">
        <v>26</v>
      </c>
      <c r="H26" s="74" t="str">
        <f>+A6</f>
        <v>La Plata </v>
      </c>
      <c r="I26" s="56" t="s">
        <v>4</v>
      </c>
      <c r="J26" s="55" t="str">
        <f>+A8</f>
        <v>Atl. y Progreso</v>
      </c>
    </row>
    <row r="27" spans="1:10" ht="15.75" thickBot="1">
      <c r="A27" s="7">
        <v>14</v>
      </c>
      <c r="B27" s="8" t="s">
        <v>20</v>
      </c>
      <c r="C27" s="10">
        <v>27</v>
      </c>
      <c r="D27" s="58" t="str">
        <f>+F6</f>
        <v>C.U. Quilmes</v>
      </c>
      <c r="E27" s="59" t="s">
        <v>4</v>
      </c>
      <c r="F27" s="58" t="str">
        <f>+F8</f>
        <v>Tigre</v>
      </c>
      <c r="G27" s="60"/>
      <c r="H27" s="58"/>
      <c r="I27" s="59"/>
      <c r="J27" s="58"/>
    </row>
    <row r="28" spans="1:10" ht="15">
      <c r="A28" s="12" t="s">
        <v>48</v>
      </c>
      <c r="B28" s="6" t="s">
        <v>20</v>
      </c>
      <c r="C28" s="26">
        <v>28</v>
      </c>
      <c r="D28" s="19" t="s">
        <v>25</v>
      </c>
      <c r="E28" s="16" t="s">
        <v>4</v>
      </c>
      <c r="F28" s="19" t="s">
        <v>58</v>
      </c>
      <c r="G28" s="26">
        <v>29</v>
      </c>
      <c r="H28" s="19" t="s">
        <v>10</v>
      </c>
      <c r="I28" s="16" t="s">
        <v>4</v>
      </c>
      <c r="J28" s="19" t="s">
        <v>15</v>
      </c>
    </row>
    <row r="29" spans="1:10" ht="15">
      <c r="A29" s="12" t="s">
        <v>6</v>
      </c>
      <c r="B29" s="13" t="s">
        <v>5</v>
      </c>
      <c r="C29" s="4">
        <v>30</v>
      </c>
      <c r="D29" s="19" t="s">
        <v>14</v>
      </c>
      <c r="E29" s="16" t="s">
        <v>4</v>
      </c>
      <c r="F29" s="19" t="s">
        <v>16</v>
      </c>
      <c r="G29" s="26">
        <v>31</v>
      </c>
      <c r="H29" s="19" t="s">
        <v>11</v>
      </c>
      <c r="I29" s="16" t="s">
        <v>4</v>
      </c>
      <c r="J29" s="19" t="s">
        <v>24</v>
      </c>
    </row>
    <row r="30" spans="1:10" ht="15">
      <c r="A30" s="12" t="s">
        <v>6</v>
      </c>
      <c r="B30" s="14" t="s">
        <v>49</v>
      </c>
      <c r="C30" s="26">
        <v>32</v>
      </c>
      <c r="D30" s="18" t="s">
        <v>9</v>
      </c>
      <c r="E30" s="15" t="s">
        <v>4</v>
      </c>
      <c r="F30" s="18" t="s">
        <v>55</v>
      </c>
      <c r="G30" s="26">
        <v>33</v>
      </c>
      <c r="H30" s="18" t="s">
        <v>12</v>
      </c>
      <c r="I30" s="15" t="s">
        <v>4</v>
      </c>
      <c r="J30" s="18" t="s">
        <v>56</v>
      </c>
    </row>
    <row r="31" spans="1:13" ht="15">
      <c r="A31" s="12" t="s">
        <v>6</v>
      </c>
      <c r="B31" s="6" t="s">
        <v>22</v>
      </c>
      <c r="C31" s="4">
        <v>34</v>
      </c>
      <c r="D31" s="18" t="s">
        <v>13</v>
      </c>
      <c r="E31" s="15" t="s">
        <v>4</v>
      </c>
      <c r="F31" s="18" t="s">
        <v>57</v>
      </c>
      <c r="G31" s="4">
        <v>35</v>
      </c>
      <c r="H31" s="18" t="s">
        <v>17</v>
      </c>
      <c r="I31" s="15" t="s">
        <v>4</v>
      </c>
      <c r="J31" s="18" t="s">
        <v>60</v>
      </c>
      <c r="M31" s="73" t="s">
        <v>26</v>
      </c>
    </row>
    <row r="32" spans="1:9" ht="15.75">
      <c r="A32" s="12" t="s">
        <v>7</v>
      </c>
      <c r="B32" s="14" t="s">
        <v>59</v>
      </c>
      <c r="C32" s="20">
        <v>36</v>
      </c>
      <c r="D32" s="19" t="s">
        <v>61</v>
      </c>
      <c r="E32" s="16" t="s">
        <v>4</v>
      </c>
      <c r="F32" s="19" t="s">
        <v>62</v>
      </c>
      <c r="G32" s="176" t="s">
        <v>31</v>
      </c>
      <c r="H32" s="176"/>
      <c r="I32" s="19"/>
    </row>
    <row r="33" spans="1:8" ht="15.75">
      <c r="A33" s="12" t="s">
        <v>7</v>
      </c>
      <c r="B33" s="6" t="s">
        <v>49</v>
      </c>
      <c r="C33" s="20">
        <v>37</v>
      </c>
      <c r="D33" s="19" t="s">
        <v>52</v>
      </c>
      <c r="E33" s="16" t="s">
        <v>4</v>
      </c>
      <c r="F33" s="19" t="s">
        <v>53</v>
      </c>
      <c r="G33" s="176" t="s">
        <v>31</v>
      </c>
      <c r="H33" s="176"/>
    </row>
    <row r="34" spans="1:8" ht="15.75">
      <c r="A34" s="12" t="s">
        <v>8</v>
      </c>
      <c r="B34" s="13" t="s">
        <v>18</v>
      </c>
      <c r="C34" s="20">
        <v>38</v>
      </c>
      <c r="D34" s="19" t="s">
        <v>54</v>
      </c>
      <c r="E34" s="16" t="s">
        <v>4</v>
      </c>
      <c r="F34" s="19" t="s">
        <v>19</v>
      </c>
      <c r="G34" s="176" t="s">
        <v>32</v>
      </c>
      <c r="H34" s="176"/>
    </row>
  </sheetData>
  <sheetProtection/>
  <mergeCells count="9">
    <mergeCell ref="G32:H32"/>
    <mergeCell ref="G33:H33"/>
    <mergeCell ref="G34:H34"/>
    <mergeCell ref="A1:J1"/>
    <mergeCell ref="A2:J2"/>
    <mergeCell ref="A4:I4"/>
    <mergeCell ref="A12:B12"/>
    <mergeCell ref="C11:F11"/>
    <mergeCell ref="G11:J11"/>
  </mergeCells>
  <printOptions horizontalCentered="1"/>
  <pageMargins left="0.7874015748031497" right="0.7874015748031497" top="0.71" bottom="0.35433070866141736" header="0" footer="0"/>
  <pageSetup horizontalDpi="300" verticalDpi="300" orientation="landscape" scale="115" r:id="rId2"/>
  <headerFooter alignWithMargins="0">
    <oddHeader>&amp;C&amp;"Arial,Negrita"&amp;16UNION DE RUGBY DE BUENOS AIRES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K23"/>
  <sheetViews>
    <sheetView showGridLines="0" zoomScale="106" zoomScaleNormal="106" zoomScalePageLayoutView="0" workbookViewId="0" topLeftCell="A1">
      <selection activeCell="I19" sqref="I19"/>
    </sheetView>
  </sheetViews>
  <sheetFormatPr defaultColWidth="11.421875" defaultRowHeight="12.75"/>
  <cols>
    <col min="1" max="1" width="5.7109375" style="0" customWidth="1"/>
    <col min="2" max="2" width="14.57421875" style="0" bestFit="1" customWidth="1"/>
    <col min="3" max="3" width="16.421875" style="0" bestFit="1" customWidth="1"/>
    <col min="4" max="5" width="15.421875" style="0" bestFit="1" customWidth="1"/>
    <col min="6" max="6" width="15.140625" style="0" bestFit="1" customWidth="1"/>
    <col min="7" max="7" width="14.7109375" style="0" bestFit="1" customWidth="1"/>
    <col min="8" max="9" width="13.8515625" style="0" bestFit="1" customWidth="1"/>
    <col min="10" max="10" width="12.140625" style="0" customWidth="1"/>
  </cols>
  <sheetData>
    <row r="1" spans="2:10" ht="27" thickBot="1">
      <c r="B1" s="191" t="s">
        <v>82</v>
      </c>
      <c r="C1" s="192"/>
      <c r="D1" s="192"/>
      <c r="E1" s="192"/>
      <c r="F1" s="192"/>
      <c r="G1" s="192"/>
      <c r="H1" s="192"/>
      <c r="I1" s="192"/>
      <c r="J1" s="193"/>
    </row>
    <row r="2" spans="2:10" ht="21" thickBot="1">
      <c r="B2" s="194" t="s">
        <v>83</v>
      </c>
      <c r="C2" s="195"/>
      <c r="D2" s="195"/>
      <c r="E2" s="195"/>
      <c r="F2" s="195"/>
      <c r="G2" s="195"/>
      <c r="H2" s="195"/>
      <c r="I2" s="195"/>
      <c r="J2" s="196"/>
    </row>
    <row r="3" ht="13.5" thickBot="1"/>
    <row r="4" spans="2:10" ht="13.5" thickBot="1">
      <c r="B4" s="180" t="s">
        <v>23</v>
      </c>
      <c r="C4" s="181"/>
      <c r="D4" s="181"/>
      <c r="E4" s="181"/>
      <c r="F4" s="181"/>
      <c r="G4" s="181"/>
      <c r="H4" s="181"/>
      <c r="I4" s="181"/>
      <c r="J4" s="182"/>
    </row>
    <row r="5" spans="2:9" ht="12.75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pans="2:9" ht="12.75">
      <c r="B6" s="135" t="s">
        <v>86</v>
      </c>
      <c r="C6" s="135" t="s">
        <v>87</v>
      </c>
      <c r="D6" s="135" t="s">
        <v>76</v>
      </c>
      <c r="E6" s="135" t="s">
        <v>88</v>
      </c>
      <c r="F6" s="135" t="s">
        <v>70</v>
      </c>
      <c r="G6" s="135" t="s">
        <v>89</v>
      </c>
      <c r="H6" s="135" t="s">
        <v>75</v>
      </c>
      <c r="I6" s="135" t="s">
        <v>90</v>
      </c>
    </row>
    <row r="7" spans="2:9" ht="12.75">
      <c r="B7" s="78" t="s">
        <v>92</v>
      </c>
      <c r="C7" s="78" t="s">
        <v>93</v>
      </c>
      <c r="D7" s="78" t="s">
        <v>94</v>
      </c>
      <c r="E7" s="78" t="s">
        <v>95</v>
      </c>
      <c r="F7" s="78" t="s">
        <v>91</v>
      </c>
      <c r="G7" s="78" t="s">
        <v>80</v>
      </c>
      <c r="H7" s="78" t="s">
        <v>105</v>
      </c>
      <c r="I7" s="229" t="s">
        <v>104</v>
      </c>
    </row>
    <row r="8" spans="2:9" ht="12.75">
      <c r="B8" s="78" t="s">
        <v>98</v>
      </c>
      <c r="C8" s="78" t="s">
        <v>100</v>
      </c>
      <c r="D8" s="78" t="s">
        <v>78</v>
      </c>
      <c r="E8" s="78" t="s">
        <v>79</v>
      </c>
      <c r="F8" s="155" t="s">
        <v>99</v>
      </c>
      <c r="G8" s="78" t="s">
        <v>97</v>
      </c>
      <c r="H8" s="78" t="s">
        <v>96</v>
      </c>
      <c r="I8" s="78" t="s">
        <v>77</v>
      </c>
    </row>
    <row r="9" spans="2:10" ht="12.75">
      <c r="B9" s="79"/>
      <c r="C9" s="79"/>
      <c r="D9" s="79"/>
      <c r="E9" s="79"/>
      <c r="F9" s="79"/>
      <c r="G9" s="79"/>
      <c r="H9" s="79"/>
      <c r="I9" s="79"/>
      <c r="J9" s="3"/>
    </row>
    <row r="10" spans="2:11" ht="12.75">
      <c r="B10" s="2"/>
      <c r="C10" s="2"/>
      <c r="D10" s="2"/>
      <c r="E10" s="2"/>
      <c r="F10" s="2"/>
      <c r="G10" s="157" t="s">
        <v>26</v>
      </c>
      <c r="H10" s="2"/>
      <c r="I10" s="2"/>
      <c r="J10" s="2"/>
      <c r="K10" s="136" t="s">
        <v>26</v>
      </c>
    </row>
    <row r="11" ht="12.75">
      <c r="B11" s="11"/>
    </row>
    <row r="12" ht="12.75">
      <c r="B12" s="1" t="s">
        <v>71</v>
      </c>
    </row>
    <row r="13" ht="12.75">
      <c r="B13" s="1"/>
    </row>
    <row r="14" spans="2:9" ht="12.75">
      <c r="B14" s="137">
        <v>1</v>
      </c>
      <c r="C14" s="137">
        <v>2</v>
      </c>
      <c r="D14" s="137">
        <v>3</v>
      </c>
      <c r="E14" s="137">
        <v>4</v>
      </c>
      <c r="F14" s="137">
        <v>5</v>
      </c>
      <c r="G14" s="137">
        <v>6</v>
      </c>
      <c r="H14" s="137">
        <v>7</v>
      </c>
      <c r="I14" s="137">
        <v>8</v>
      </c>
    </row>
    <row r="15" spans="2:9" ht="12.75">
      <c r="B15" s="135" t="s">
        <v>76</v>
      </c>
      <c r="C15" s="135" t="s">
        <v>88</v>
      </c>
      <c r="D15" s="135" t="s">
        <v>101</v>
      </c>
      <c r="E15" s="135" t="s">
        <v>122</v>
      </c>
      <c r="F15" s="135" t="s">
        <v>80</v>
      </c>
      <c r="G15" s="135" t="s">
        <v>123</v>
      </c>
      <c r="H15" s="135" t="s">
        <v>75</v>
      </c>
      <c r="I15" s="135" t="s">
        <v>115</v>
      </c>
    </row>
    <row r="17" spans="2:9" ht="12.75">
      <c r="B17" s="138">
        <v>9</v>
      </c>
      <c r="C17" s="138">
        <v>10</v>
      </c>
      <c r="D17" s="138">
        <v>11</v>
      </c>
      <c r="E17" s="138">
        <v>12</v>
      </c>
      <c r="F17" s="138">
        <v>13</v>
      </c>
      <c r="G17" s="138">
        <v>14</v>
      </c>
      <c r="H17" s="138">
        <v>15</v>
      </c>
      <c r="I17" s="138">
        <v>16</v>
      </c>
    </row>
    <row r="18" spans="2:9" ht="12.75">
      <c r="B18" s="135" t="s">
        <v>89</v>
      </c>
      <c r="C18" s="135" t="s">
        <v>92</v>
      </c>
      <c r="D18" s="135" t="s">
        <v>125</v>
      </c>
      <c r="E18" s="135" t="s">
        <v>126</v>
      </c>
      <c r="F18" s="135" t="s">
        <v>127</v>
      </c>
      <c r="G18" s="135" t="s">
        <v>128</v>
      </c>
      <c r="H18" s="135" t="s">
        <v>94</v>
      </c>
      <c r="I18" s="135" t="s">
        <v>95</v>
      </c>
    </row>
    <row r="23" ht="12.75">
      <c r="F23" s="136" t="s">
        <v>26</v>
      </c>
    </row>
  </sheetData>
  <sheetProtection/>
  <mergeCells count="3">
    <mergeCell ref="B4:J4"/>
    <mergeCell ref="B1:J1"/>
    <mergeCell ref="B2:J2"/>
  </mergeCells>
  <printOptions horizontalCentered="1"/>
  <pageMargins left="0.2362204724409449" right="0.15748031496062992" top="0.8267716535433072" bottom="0.8267716535433072" header="0" footer="0.7480314960629921"/>
  <pageSetup horizontalDpi="600" verticalDpi="600" orientation="landscape" paperSize="8" scale="165" r:id="rId2"/>
  <headerFooter alignWithMargins="0">
    <oddHeader>&amp;C&amp;"Arial,Negrita"&amp;20UNION DE RUGBY DE BUENOS AIRES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52"/>
  <sheetViews>
    <sheetView showGridLines="0" tabSelected="1" zoomScalePageLayoutView="0" workbookViewId="0" topLeftCell="A46">
      <selection activeCell="J57" sqref="J57"/>
    </sheetView>
  </sheetViews>
  <sheetFormatPr defaultColWidth="11.421875" defaultRowHeight="12.75"/>
  <cols>
    <col min="1" max="1" width="4.00390625" style="0" customWidth="1"/>
    <col min="2" max="2" width="3.8515625" style="0" customWidth="1"/>
    <col min="3" max="3" width="4.421875" style="0" customWidth="1"/>
    <col min="4" max="4" width="21.57421875" style="0" customWidth="1"/>
    <col min="5" max="5" width="9.8515625" style="0" customWidth="1"/>
    <col min="6" max="6" width="4.00390625" style="0" customWidth="1"/>
    <col min="7" max="7" width="22.00390625" style="0" bestFit="1" customWidth="1"/>
    <col min="8" max="8" width="9.8515625" style="0" customWidth="1"/>
    <col min="9" max="9" width="14.7109375" style="0" customWidth="1"/>
    <col min="10" max="10" width="9.28125" style="0" customWidth="1"/>
    <col min="11" max="11" width="21.8515625" style="0" customWidth="1"/>
  </cols>
  <sheetData>
    <row r="1" spans="1:11" ht="27" thickBot="1">
      <c r="A1" s="191" t="s">
        <v>84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24" thickBot="1">
      <c r="A2" s="204" t="s">
        <v>83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ht="13.5" thickBot="1"/>
    <row r="4" spans="1:10" ht="13.5" hidden="1" thickBot="1">
      <c r="A4" s="180" t="s">
        <v>23</v>
      </c>
      <c r="B4" s="181"/>
      <c r="C4" s="181"/>
      <c r="D4" s="181"/>
      <c r="E4" s="181"/>
      <c r="F4" s="181"/>
      <c r="G4" s="181"/>
      <c r="H4" s="181"/>
      <c r="I4" s="181"/>
      <c r="J4" s="182"/>
    </row>
    <row r="5" spans="1:9" ht="12.75" hidden="1">
      <c r="A5" s="24">
        <v>1</v>
      </c>
      <c r="B5" s="24">
        <v>2</v>
      </c>
      <c r="C5" s="24">
        <v>3</v>
      </c>
      <c r="D5" s="24">
        <v>4</v>
      </c>
      <c r="E5" s="24"/>
      <c r="F5" s="24">
        <v>5</v>
      </c>
      <c r="G5" s="24">
        <v>6</v>
      </c>
      <c r="H5" s="24">
        <v>7</v>
      </c>
      <c r="I5" s="24">
        <v>8</v>
      </c>
    </row>
    <row r="6" spans="1:9" ht="12.75" hidden="1">
      <c r="A6" s="78" t="str">
        <f>'Zonas FEMENINO TIGRE'!B6</f>
        <v>La Plata </v>
      </c>
      <c r="B6" s="78" t="str">
        <f>'Zonas FEMENINO TIGRE'!C6</f>
        <v>Centro Naval</v>
      </c>
      <c r="C6" s="78" t="str">
        <f>'Zonas FEMENINO TIGRE'!D6</f>
        <v>CASA de Padua</v>
      </c>
      <c r="D6" s="78" t="str">
        <f>'Zonas FEMENINO TIGRE'!E6</f>
        <v>Atl. San Andres</v>
      </c>
      <c r="E6" s="66"/>
      <c r="F6" s="78" t="str">
        <f>'Zonas FEMENINO TIGRE'!F6</f>
        <v>Lanus</v>
      </c>
      <c r="G6" s="78" t="str">
        <f>'Zonas FEMENINO TIGRE'!G6</f>
        <v>C.U. Quilmes</v>
      </c>
      <c r="H6" s="78" t="str">
        <f>'Zonas FEMENINO TIGRE'!H6</f>
        <v>SITAS</v>
      </c>
      <c r="I6" s="78" t="str">
        <f>'Zonas FEMENINO TIGRE'!I6</f>
        <v>Ciudad BsAs</v>
      </c>
    </row>
    <row r="7" spans="1:9" ht="12.75" hidden="1">
      <c r="A7" s="78" t="str">
        <f>'Zonas FEMENINO TIGRE'!B7</f>
        <v>Marcos Paz</v>
      </c>
      <c r="B7" s="78" t="str">
        <f>'Zonas FEMENINO TIGRE'!C7</f>
        <v>Vicente Lopez</v>
      </c>
      <c r="C7" s="78" t="str">
        <f>'Zonas FEMENINO TIGRE'!D7</f>
        <v>Lomas Social</v>
      </c>
      <c r="D7" s="78" t="str">
        <f>'Zonas FEMENINO TIGRE'!E7</f>
        <v>El Retiro</v>
      </c>
      <c r="E7" s="66"/>
      <c r="F7" s="78" t="str">
        <f>'Zonas FEMENINO TIGRE'!F7</f>
        <v>Porteño</v>
      </c>
      <c r="G7" s="78" t="str">
        <f>'Zonas FEMENINO TIGRE'!G7</f>
        <v>La Salle</v>
      </c>
      <c r="H7" s="78" t="str">
        <f>'Zonas FEMENINO TIGRE'!H7</f>
        <v>Beromama A</v>
      </c>
      <c r="I7" s="78" t="str">
        <f>'Zonas FEMENINO TIGRE'!I7</f>
        <v>Beromama B</v>
      </c>
    </row>
    <row r="8" spans="1:9" ht="12.75" hidden="1">
      <c r="A8" s="78" t="str">
        <f>'Zonas FEMENINO TIGRE'!B8</f>
        <v>Atl. y Progreso</v>
      </c>
      <c r="B8" s="78" t="str">
        <f>'Zonas FEMENINO TIGRE'!C8</f>
        <v>Bco Hipotecario</v>
      </c>
      <c r="C8" s="78" t="str">
        <f>'Zonas FEMENINO TIGRE'!D8</f>
        <v>Daom</v>
      </c>
      <c r="D8" s="78" t="str">
        <f>'Zonas FEMENINO TIGRE'!E8</f>
        <v>M Berazategui</v>
      </c>
      <c r="E8" s="66"/>
      <c r="F8" s="78" t="str">
        <f>'Zonas FEMENINO TIGRE'!F8</f>
        <v>Centro Naval B</v>
      </c>
      <c r="G8" s="78" t="str">
        <f>'Zonas FEMENINO TIGRE'!G8</f>
        <v>Tigre</v>
      </c>
      <c r="H8" s="78" t="str">
        <f>'Zonas FEMENINO TIGRE'!H8</f>
        <v>UN de la Plata</v>
      </c>
      <c r="I8" s="78" t="str">
        <f>'Zonas FEMENINO TIGRE'!I8</f>
        <v>C. Campana</v>
      </c>
    </row>
    <row r="9" spans="1:10" ht="13.5" hidden="1" thickBot="1">
      <c r="A9" s="3"/>
      <c r="B9" s="3"/>
      <c r="C9" s="3"/>
      <c r="D9" s="156" t="s">
        <v>81</v>
      </c>
      <c r="E9" s="3"/>
      <c r="F9" s="3"/>
      <c r="G9" s="27"/>
      <c r="H9" s="3"/>
      <c r="I9" s="3"/>
      <c r="J9" s="3"/>
    </row>
    <row r="10" spans="1:11" ht="16.5" thickBot="1">
      <c r="A10" s="207" t="s">
        <v>28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9"/>
    </row>
    <row r="11" spans="1:11" ht="15.75" thickBot="1">
      <c r="A11" s="200" t="s">
        <v>0</v>
      </c>
      <c r="B11" s="200"/>
      <c r="C11" s="17" t="s">
        <v>3</v>
      </c>
      <c r="D11" s="133" t="s">
        <v>21</v>
      </c>
      <c r="E11" s="134" t="s">
        <v>27</v>
      </c>
      <c r="F11" s="21" t="s">
        <v>4</v>
      </c>
      <c r="G11" s="133" t="s">
        <v>21</v>
      </c>
      <c r="H11" s="134" t="s">
        <v>27</v>
      </c>
      <c r="I11" s="21" t="s">
        <v>29</v>
      </c>
      <c r="J11" s="17" t="s">
        <v>30</v>
      </c>
      <c r="K11" s="81" t="s">
        <v>66</v>
      </c>
    </row>
    <row r="12" spans="1:11" ht="16.5" thickBot="1">
      <c r="A12" s="33">
        <v>10</v>
      </c>
      <c r="B12" s="87" t="s">
        <v>5</v>
      </c>
      <c r="C12" s="83">
        <v>1</v>
      </c>
      <c r="D12" s="28" t="str">
        <f>+C7</f>
        <v>Lomas Social</v>
      </c>
      <c r="E12" s="127">
        <v>15</v>
      </c>
      <c r="F12" s="132" t="s">
        <v>4</v>
      </c>
      <c r="G12" s="88" t="str">
        <f>+C8</f>
        <v>Daom</v>
      </c>
      <c r="H12" s="127">
        <v>0</v>
      </c>
      <c r="I12" s="91">
        <v>1</v>
      </c>
      <c r="J12" s="29">
        <v>3</v>
      </c>
      <c r="K12" s="82" t="s">
        <v>107</v>
      </c>
    </row>
    <row r="13" spans="1:11" ht="17.25" thickBot="1" thickTop="1">
      <c r="A13" s="86">
        <v>10</v>
      </c>
      <c r="B13" s="87" t="s">
        <v>5</v>
      </c>
      <c r="C13" s="4">
        <v>2</v>
      </c>
      <c r="D13" s="88" t="str">
        <f>+H6</f>
        <v>SITAS</v>
      </c>
      <c r="E13" s="85">
        <v>22</v>
      </c>
      <c r="F13" s="4" t="s">
        <v>4</v>
      </c>
      <c r="G13" s="89" t="str">
        <f>+H8</f>
        <v>UN de la Plata</v>
      </c>
      <c r="H13" s="85">
        <v>5</v>
      </c>
      <c r="I13" s="92">
        <v>2</v>
      </c>
      <c r="J13" s="111">
        <v>7</v>
      </c>
      <c r="K13" s="112" t="s">
        <v>106</v>
      </c>
    </row>
    <row r="14" spans="1:11" ht="17.25" thickBot="1" thickTop="1">
      <c r="A14" s="86">
        <v>10</v>
      </c>
      <c r="B14" s="87" t="s">
        <v>18</v>
      </c>
      <c r="C14" s="9">
        <v>3</v>
      </c>
      <c r="D14" s="89" t="str">
        <f>I6</f>
        <v>Ciudad BsAs</v>
      </c>
      <c r="E14" s="152">
        <v>4</v>
      </c>
      <c r="F14" s="90" t="s">
        <v>4</v>
      </c>
      <c r="G14" s="89" t="str">
        <f>I8</f>
        <v>C. Campana</v>
      </c>
      <c r="H14" s="152">
        <v>12</v>
      </c>
      <c r="I14" s="153">
        <v>1</v>
      </c>
      <c r="J14" s="111">
        <v>8</v>
      </c>
      <c r="K14" s="154" t="s">
        <v>108</v>
      </c>
    </row>
    <row r="15" spans="1:11" ht="17.25" thickBot="1" thickTop="1">
      <c r="A15" s="86">
        <v>10</v>
      </c>
      <c r="B15" s="87" t="s">
        <v>18</v>
      </c>
      <c r="C15" s="9">
        <v>5</v>
      </c>
      <c r="D15" s="88" t="str">
        <f>+D7</f>
        <v>El Retiro</v>
      </c>
      <c r="E15" s="85">
        <v>21</v>
      </c>
      <c r="F15" s="4" t="s">
        <v>4</v>
      </c>
      <c r="G15" s="88" t="str">
        <f>+D8</f>
        <v>M Berazategui</v>
      </c>
      <c r="H15" s="85">
        <v>12</v>
      </c>
      <c r="I15" s="91">
        <v>2</v>
      </c>
      <c r="J15" s="29">
        <v>4</v>
      </c>
      <c r="K15" s="112" t="s">
        <v>106</v>
      </c>
    </row>
    <row r="16" spans="1:11" ht="17.25" thickBot="1" thickTop="1">
      <c r="A16" s="86">
        <v>10</v>
      </c>
      <c r="B16" s="87" t="s">
        <v>20</v>
      </c>
      <c r="C16" s="4">
        <v>6</v>
      </c>
      <c r="D16" s="88" t="str">
        <f>+B7</f>
        <v>Vicente Lopez</v>
      </c>
      <c r="E16" s="85">
        <v>24</v>
      </c>
      <c r="F16" s="4" t="s">
        <v>4</v>
      </c>
      <c r="G16" s="88" t="str">
        <f>+B8</f>
        <v>Bco Hipotecario</v>
      </c>
      <c r="H16" s="85">
        <v>12</v>
      </c>
      <c r="I16" s="91">
        <v>1</v>
      </c>
      <c r="J16" s="29">
        <v>2</v>
      </c>
      <c r="K16" s="112" t="s">
        <v>109</v>
      </c>
    </row>
    <row r="17" spans="1:11" ht="17.25" thickBot="1" thickTop="1">
      <c r="A17" s="86">
        <v>10</v>
      </c>
      <c r="B17" s="87" t="s">
        <v>20</v>
      </c>
      <c r="C17" s="9">
        <v>7</v>
      </c>
      <c r="D17" s="88" t="str">
        <f>+F7</f>
        <v>Porteño</v>
      </c>
      <c r="E17" s="85">
        <v>12</v>
      </c>
      <c r="F17" s="4" t="s">
        <v>4</v>
      </c>
      <c r="G17" s="88" t="str">
        <f>+F8</f>
        <v>Centro Naval B</v>
      </c>
      <c r="H17" s="85">
        <v>19</v>
      </c>
      <c r="I17" s="91">
        <v>2</v>
      </c>
      <c r="J17" s="29">
        <v>5</v>
      </c>
      <c r="K17" s="112" t="s">
        <v>110</v>
      </c>
    </row>
    <row r="18" spans="1:11" ht="17.25" thickBot="1" thickTop="1">
      <c r="A18" s="86">
        <v>11</v>
      </c>
      <c r="B18" s="87" t="s">
        <v>5</v>
      </c>
      <c r="C18" s="4">
        <v>8</v>
      </c>
      <c r="D18" s="88" t="str">
        <f>+A7</f>
        <v>Marcos Paz</v>
      </c>
      <c r="E18" s="85">
        <v>39</v>
      </c>
      <c r="F18" s="4" t="s">
        <v>4</v>
      </c>
      <c r="G18" s="88" t="str">
        <f>+A8</f>
        <v>Atl. y Progreso</v>
      </c>
      <c r="H18" s="85">
        <v>0</v>
      </c>
      <c r="I18" s="92">
        <v>1</v>
      </c>
      <c r="J18" s="93">
        <v>1</v>
      </c>
      <c r="K18" s="112" t="s">
        <v>112</v>
      </c>
    </row>
    <row r="19" spans="1:11" ht="17.25" thickBot="1" thickTop="1">
      <c r="A19" s="105">
        <v>11</v>
      </c>
      <c r="B19" s="106" t="s">
        <v>5</v>
      </c>
      <c r="C19" s="10">
        <v>9</v>
      </c>
      <c r="D19" s="107" t="str">
        <f>+G7</f>
        <v>La Salle</v>
      </c>
      <c r="E19" s="85">
        <v>31</v>
      </c>
      <c r="F19" s="118" t="s">
        <v>4</v>
      </c>
      <c r="G19" s="107" t="str">
        <f>+G8</f>
        <v>Tigre</v>
      </c>
      <c r="H19" s="85">
        <v>5</v>
      </c>
      <c r="I19" s="108">
        <v>2</v>
      </c>
      <c r="J19" s="109">
        <v>6</v>
      </c>
      <c r="K19" s="113" t="s">
        <v>111</v>
      </c>
    </row>
    <row r="20" spans="1:11" ht="17.25" thickBot="1" thickTop="1">
      <c r="A20" s="100">
        <v>11</v>
      </c>
      <c r="B20" s="101" t="s">
        <v>18</v>
      </c>
      <c r="C20" s="17">
        <v>10</v>
      </c>
      <c r="D20" s="102" t="str">
        <f>+C6</f>
        <v>CASA de Padua</v>
      </c>
      <c r="E20" s="85">
        <v>41</v>
      </c>
      <c r="F20" s="26" t="s">
        <v>4</v>
      </c>
      <c r="G20" s="102" t="str">
        <f>+C7</f>
        <v>Lomas Social</v>
      </c>
      <c r="H20" s="85">
        <v>0</v>
      </c>
      <c r="I20" s="103">
        <v>1</v>
      </c>
      <c r="J20" s="160">
        <v>3</v>
      </c>
      <c r="K20" s="114" t="s">
        <v>106</v>
      </c>
    </row>
    <row r="21" spans="1:11" ht="17.25" thickBot="1" thickTop="1">
      <c r="A21" s="86">
        <v>11</v>
      </c>
      <c r="B21" s="87" t="s">
        <v>18</v>
      </c>
      <c r="C21" s="4">
        <v>11</v>
      </c>
      <c r="D21" s="88" t="str">
        <f>+H6</f>
        <v>SITAS</v>
      </c>
      <c r="E21" s="85">
        <v>15</v>
      </c>
      <c r="F21" s="4" t="s">
        <v>4</v>
      </c>
      <c r="G21" s="88" t="str">
        <f>+H7</f>
        <v>Beromama A</v>
      </c>
      <c r="H21" s="85">
        <v>10</v>
      </c>
      <c r="I21" s="92">
        <v>2</v>
      </c>
      <c r="J21" s="161">
        <v>7</v>
      </c>
      <c r="K21" s="112" t="s">
        <v>113</v>
      </c>
    </row>
    <row r="22" spans="1:11" ht="17.25" thickBot="1" thickTop="1">
      <c r="A22" s="86">
        <v>11</v>
      </c>
      <c r="B22" s="87" t="s">
        <v>20</v>
      </c>
      <c r="C22" s="9">
        <v>12</v>
      </c>
      <c r="D22" s="89" t="str">
        <f>I7</f>
        <v>Beromama B</v>
      </c>
      <c r="E22" s="152">
        <v>5</v>
      </c>
      <c r="F22" s="90" t="s">
        <v>4</v>
      </c>
      <c r="G22" s="89" t="str">
        <f>I8</f>
        <v>C. Campana</v>
      </c>
      <c r="H22" s="152">
        <v>5</v>
      </c>
      <c r="I22" s="153">
        <v>1</v>
      </c>
      <c r="J22" s="161">
        <v>8</v>
      </c>
      <c r="K22" s="154" t="s">
        <v>106</v>
      </c>
    </row>
    <row r="23" spans="1:11" ht="17.25" thickBot="1" thickTop="1">
      <c r="A23" s="86">
        <v>11</v>
      </c>
      <c r="B23" s="87" t="s">
        <v>20</v>
      </c>
      <c r="C23" s="9">
        <v>14</v>
      </c>
      <c r="D23" s="88" t="str">
        <f>+D6</f>
        <v>Atl. San Andres</v>
      </c>
      <c r="E23" s="85">
        <v>38</v>
      </c>
      <c r="F23" s="4" t="s">
        <v>4</v>
      </c>
      <c r="G23" s="88" t="str">
        <f>+D7</f>
        <v>El Retiro</v>
      </c>
      <c r="H23" s="85">
        <v>0</v>
      </c>
      <c r="I23" s="92">
        <v>2</v>
      </c>
      <c r="J23" s="161">
        <v>4</v>
      </c>
      <c r="K23" s="112" t="s">
        <v>114</v>
      </c>
    </row>
    <row r="24" spans="1:11" ht="17.25" thickBot="1" thickTop="1">
      <c r="A24" s="158">
        <v>12</v>
      </c>
      <c r="B24" s="159" t="s">
        <v>5</v>
      </c>
      <c r="C24" s="90">
        <v>15</v>
      </c>
      <c r="D24" s="89" t="str">
        <f>+B6</f>
        <v>Centro Naval</v>
      </c>
      <c r="E24" s="85">
        <v>43</v>
      </c>
      <c r="F24" s="90" t="s">
        <v>4</v>
      </c>
      <c r="G24" s="89" t="str">
        <f>+B7</f>
        <v>Vicente Lopez</v>
      </c>
      <c r="H24" s="152">
        <v>7</v>
      </c>
      <c r="I24" s="153">
        <v>1</v>
      </c>
      <c r="J24" s="161">
        <v>2</v>
      </c>
      <c r="K24" s="112" t="s">
        <v>107</v>
      </c>
    </row>
    <row r="25" spans="1:11" ht="17.25" thickBot="1" thickTop="1">
      <c r="A25" s="86">
        <v>12</v>
      </c>
      <c r="B25" s="87" t="s">
        <v>5</v>
      </c>
      <c r="C25" s="9">
        <v>16</v>
      </c>
      <c r="D25" s="88" t="str">
        <f>+F6</f>
        <v>Lanus</v>
      </c>
      <c r="E25" s="85">
        <v>25</v>
      </c>
      <c r="F25" s="4" t="s">
        <v>4</v>
      </c>
      <c r="G25" s="88" t="str">
        <f>+F7</f>
        <v>Porteño</v>
      </c>
      <c r="H25" s="85">
        <v>12</v>
      </c>
      <c r="I25" s="91">
        <v>2</v>
      </c>
      <c r="J25" s="161">
        <v>5</v>
      </c>
      <c r="K25" s="112" t="s">
        <v>108</v>
      </c>
    </row>
    <row r="26" spans="1:11" ht="17.25" thickBot="1" thickTop="1">
      <c r="A26" s="86">
        <v>12</v>
      </c>
      <c r="B26" s="87" t="s">
        <v>18</v>
      </c>
      <c r="C26" s="4">
        <v>17</v>
      </c>
      <c r="D26" s="88" t="str">
        <f>+A6</f>
        <v>La Plata </v>
      </c>
      <c r="E26" s="85">
        <v>21</v>
      </c>
      <c r="F26" s="4" t="s">
        <v>4</v>
      </c>
      <c r="G26" s="88" t="str">
        <f>+A7</f>
        <v>Marcos Paz</v>
      </c>
      <c r="H26" s="85">
        <v>5</v>
      </c>
      <c r="I26" s="92">
        <v>1</v>
      </c>
      <c r="J26" s="161">
        <v>1</v>
      </c>
      <c r="K26" s="112" t="s">
        <v>109</v>
      </c>
    </row>
    <row r="27" spans="1:11" ht="17.25" thickBot="1" thickTop="1">
      <c r="A27" s="105">
        <v>12</v>
      </c>
      <c r="B27" s="106" t="s">
        <v>18</v>
      </c>
      <c r="C27" s="10">
        <v>18</v>
      </c>
      <c r="D27" s="107" t="str">
        <f>+G6</f>
        <v>C.U. Quilmes</v>
      </c>
      <c r="E27" s="85">
        <v>12</v>
      </c>
      <c r="F27" s="118" t="s">
        <v>4</v>
      </c>
      <c r="G27" s="107" t="str">
        <f>+G7</f>
        <v>La Salle</v>
      </c>
      <c r="H27" s="85">
        <v>29</v>
      </c>
      <c r="I27" s="108">
        <v>2</v>
      </c>
      <c r="J27" s="162">
        <v>6</v>
      </c>
      <c r="K27" s="113" t="s">
        <v>110</v>
      </c>
    </row>
    <row r="28" spans="1:11" ht="17.25" thickBot="1" thickTop="1">
      <c r="A28" s="100">
        <v>12</v>
      </c>
      <c r="B28" s="101" t="s">
        <v>20</v>
      </c>
      <c r="C28" s="17">
        <v>19</v>
      </c>
      <c r="D28" s="102" t="str">
        <f>+C6</f>
        <v>CASA de Padua</v>
      </c>
      <c r="E28" s="85">
        <v>37</v>
      </c>
      <c r="F28" s="26" t="s">
        <v>4</v>
      </c>
      <c r="G28" s="102" t="str">
        <f>+C8</f>
        <v>Daom</v>
      </c>
      <c r="H28" s="85">
        <v>0</v>
      </c>
      <c r="I28" s="103">
        <v>1</v>
      </c>
      <c r="J28" s="30">
        <v>3</v>
      </c>
      <c r="K28" s="114" t="s">
        <v>112</v>
      </c>
    </row>
    <row r="29" spans="1:11" ht="17.25" thickBot="1" thickTop="1">
      <c r="A29" s="86">
        <v>12</v>
      </c>
      <c r="B29" s="87" t="s">
        <v>20</v>
      </c>
      <c r="C29" s="4">
        <v>20</v>
      </c>
      <c r="D29" s="88" t="str">
        <f>+H7</f>
        <v>Beromama A</v>
      </c>
      <c r="E29" s="85">
        <v>0</v>
      </c>
      <c r="F29" s="4" t="s">
        <v>4</v>
      </c>
      <c r="G29" s="89" t="str">
        <f>+H8</f>
        <v>UN de la Plata</v>
      </c>
      <c r="H29" s="85">
        <v>17</v>
      </c>
      <c r="I29" s="92">
        <v>2</v>
      </c>
      <c r="J29" s="111">
        <v>7</v>
      </c>
      <c r="K29" s="112" t="s">
        <v>111</v>
      </c>
    </row>
    <row r="30" spans="1:11" ht="17.25" thickBot="1" thickTop="1">
      <c r="A30" s="86">
        <v>13</v>
      </c>
      <c r="B30" s="87" t="s">
        <v>5</v>
      </c>
      <c r="C30" s="9">
        <v>23</v>
      </c>
      <c r="D30" s="89" t="str">
        <f>I6</f>
        <v>Ciudad BsAs</v>
      </c>
      <c r="E30" s="152">
        <v>31</v>
      </c>
      <c r="F30" s="90" t="s">
        <v>4</v>
      </c>
      <c r="G30" s="89" t="str">
        <f>I7</f>
        <v>Beromama B</v>
      </c>
      <c r="H30" s="152">
        <v>5</v>
      </c>
      <c r="I30" s="153">
        <v>1</v>
      </c>
      <c r="J30" s="111">
        <v>8</v>
      </c>
      <c r="K30" s="154" t="s">
        <v>113</v>
      </c>
    </row>
    <row r="31" spans="1:11" ht="17.25" thickBot="1" thickTop="1">
      <c r="A31" s="86">
        <v>13</v>
      </c>
      <c r="B31" s="87" t="s">
        <v>5</v>
      </c>
      <c r="C31" s="4">
        <v>24</v>
      </c>
      <c r="D31" s="88" t="str">
        <f>+D6</f>
        <v>Atl. San Andres</v>
      </c>
      <c r="E31" s="85">
        <v>24</v>
      </c>
      <c r="F31" s="4" t="s">
        <v>4</v>
      </c>
      <c r="G31" s="88" t="str">
        <f>+D8</f>
        <v>M Berazategui</v>
      </c>
      <c r="H31" s="85">
        <v>0</v>
      </c>
      <c r="I31" s="92">
        <v>2</v>
      </c>
      <c r="J31" s="93">
        <v>4</v>
      </c>
      <c r="K31" s="112" t="s">
        <v>108</v>
      </c>
    </row>
    <row r="32" spans="1:11" ht="17.25" thickBot="1" thickTop="1">
      <c r="A32" s="158">
        <v>13</v>
      </c>
      <c r="B32" s="159" t="s">
        <v>18</v>
      </c>
      <c r="C32" s="90">
        <v>21</v>
      </c>
      <c r="D32" s="89" t="str">
        <f>+B6</f>
        <v>Centro Naval</v>
      </c>
      <c r="E32" s="85">
        <v>8</v>
      </c>
      <c r="F32" s="90" t="s">
        <v>4</v>
      </c>
      <c r="G32" s="89" t="str">
        <f>+B8</f>
        <v>Bco Hipotecario</v>
      </c>
      <c r="H32" s="85">
        <v>0</v>
      </c>
      <c r="I32" s="153">
        <v>1</v>
      </c>
      <c r="J32" s="111">
        <v>2</v>
      </c>
      <c r="K32" s="82" t="s">
        <v>114</v>
      </c>
    </row>
    <row r="33" spans="1:11" ht="17.25" thickBot="1" thickTop="1">
      <c r="A33" s="86">
        <v>13</v>
      </c>
      <c r="B33" s="87" t="s">
        <v>18</v>
      </c>
      <c r="C33" s="9">
        <v>25</v>
      </c>
      <c r="D33" s="88" t="str">
        <f>+F6</f>
        <v>Lanus</v>
      </c>
      <c r="E33" s="85">
        <v>29</v>
      </c>
      <c r="F33" s="4" t="s">
        <v>4</v>
      </c>
      <c r="G33" s="88" t="str">
        <f>+F8</f>
        <v>Centro Naval B</v>
      </c>
      <c r="H33" s="85">
        <v>0</v>
      </c>
      <c r="I33" s="91">
        <v>2</v>
      </c>
      <c r="J33" s="29">
        <v>5</v>
      </c>
      <c r="K33" s="82"/>
    </row>
    <row r="34" spans="1:11" ht="17.25" thickBot="1" thickTop="1">
      <c r="A34" s="86">
        <v>13</v>
      </c>
      <c r="B34" s="87" t="s">
        <v>20</v>
      </c>
      <c r="C34" s="4">
        <v>26</v>
      </c>
      <c r="D34" s="88" t="str">
        <f>+A6</f>
        <v>La Plata </v>
      </c>
      <c r="E34" s="85">
        <v>43</v>
      </c>
      <c r="F34" s="4" t="s">
        <v>4</v>
      </c>
      <c r="G34" s="88" t="str">
        <f>+A8</f>
        <v>Atl. y Progreso</v>
      </c>
      <c r="H34" s="85">
        <v>7</v>
      </c>
      <c r="I34" s="92">
        <v>1</v>
      </c>
      <c r="J34" s="93">
        <v>1</v>
      </c>
      <c r="K34" s="82"/>
    </row>
    <row r="35" spans="1:11" ht="17.25" thickBot="1" thickTop="1">
      <c r="A35" s="128">
        <v>13</v>
      </c>
      <c r="B35" s="121" t="s">
        <v>20</v>
      </c>
      <c r="C35" s="129">
        <v>27</v>
      </c>
      <c r="D35" s="130" t="str">
        <f>+G6</f>
        <v>C.U. Quilmes</v>
      </c>
      <c r="E35" s="124">
        <v>40</v>
      </c>
      <c r="F35" s="122" t="s">
        <v>4</v>
      </c>
      <c r="G35" s="130" t="str">
        <f>+G8</f>
        <v>Tigre</v>
      </c>
      <c r="H35" s="124">
        <v>0</v>
      </c>
      <c r="I35" s="125">
        <v>2</v>
      </c>
      <c r="J35" s="126">
        <v>6</v>
      </c>
      <c r="K35" s="84"/>
    </row>
    <row r="36" spans="1:11" ht="18.75" customHeight="1" thickBot="1">
      <c r="A36" s="201" t="s">
        <v>63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3"/>
    </row>
    <row r="37" spans="1:11" ht="16.5" thickBot="1">
      <c r="A37" s="115" t="s">
        <v>48</v>
      </c>
      <c r="B37" s="101" t="s">
        <v>5</v>
      </c>
      <c r="C37" s="26">
        <v>28</v>
      </c>
      <c r="D37" s="131" t="str">
        <f>'Zonas FEMENINO TIGRE'!B15</f>
        <v>CASA de Padua</v>
      </c>
      <c r="E37" s="127">
        <v>36</v>
      </c>
      <c r="F37" s="26" t="s">
        <v>4</v>
      </c>
      <c r="G37" s="131" t="str">
        <f>'Zonas FEMENINO TIGRE'!I18</f>
        <v>El Retiro</v>
      </c>
      <c r="H37" s="127">
        <v>0</v>
      </c>
      <c r="I37" s="117">
        <v>1</v>
      </c>
      <c r="J37" s="61" t="s">
        <v>68</v>
      </c>
      <c r="K37" s="104" t="s">
        <v>114</v>
      </c>
    </row>
    <row r="38" spans="1:11" ht="17.25" thickBot="1" thickTop="1">
      <c r="A38" s="115" t="s">
        <v>48</v>
      </c>
      <c r="B38" s="101" t="s">
        <v>5</v>
      </c>
      <c r="C38" s="4">
        <v>29</v>
      </c>
      <c r="D38" s="95" t="str">
        <f>'Zonas FEMENINO TIGRE'!I15</f>
        <v>Campana</v>
      </c>
      <c r="E38" s="85">
        <v>10</v>
      </c>
      <c r="F38" s="4" t="s">
        <v>4</v>
      </c>
      <c r="G38" s="95" t="str">
        <f>'Zonas FEMENINO TIGRE'!B18</f>
        <v>C.U. Quilmes</v>
      </c>
      <c r="H38" s="85">
        <v>17</v>
      </c>
      <c r="I38" s="92">
        <v>2</v>
      </c>
      <c r="J38" s="61" t="s">
        <v>68</v>
      </c>
      <c r="K38" s="82" t="s">
        <v>113</v>
      </c>
    </row>
    <row r="39" spans="1:11" ht="17.25" thickBot="1" thickTop="1">
      <c r="A39" s="94" t="s">
        <v>48</v>
      </c>
      <c r="B39" s="96" t="s">
        <v>18</v>
      </c>
      <c r="C39" s="26">
        <v>30</v>
      </c>
      <c r="D39" s="95" t="str">
        <f>'Zonas FEMENINO TIGRE'!G15</f>
        <v>Lanús </v>
      </c>
      <c r="E39" s="85">
        <v>24</v>
      </c>
      <c r="F39" s="4" t="s">
        <v>4</v>
      </c>
      <c r="G39" s="95" t="str">
        <f>'Zonas FEMENINO TIGRE'!D18</f>
        <v>Ciudad de  Bs. As.</v>
      </c>
      <c r="H39" s="85">
        <v>14</v>
      </c>
      <c r="I39" s="92">
        <v>1</v>
      </c>
      <c r="J39" s="61" t="s">
        <v>68</v>
      </c>
      <c r="K39" s="82" t="s">
        <v>107</v>
      </c>
    </row>
    <row r="40" spans="1:11" ht="17.25" thickBot="1" thickTop="1">
      <c r="A40" s="94" t="s">
        <v>48</v>
      </c>
      <c r="B40" s="96" t="s">
        <v>18</v>
      </c>
      <c r="C40" s="4">
        <v>31</v>
      </c>
      <c r="D40" s="95" t="str">
        <f>'Zonas FEMENINO TIGRE'!E15</f>
        <v>Centro Naval "A"</v>
      </c>
      <c r="E40" s="85">
        <v>45</v>
      </c>
      <c r="F40" s="4" t="s">
        <v>4</v>
      </c>
      <c r="G40" s="95" t="str">
        <f>'Zonas FEMENINO TIGRE'!F18</f>
        <v>Centro Naval "B"</v>
      </c>
      <c r="H40" s="85">
        <v>0</v>
      </c>
      <c r="I40" s="92">
        <v>2</v>
      </c>
      <c r="J40" s="61" t="s">
        <v>68</v>
      </c>
      <c r="K40" s="82" t="s">
        <v>111</v>
      </c>
    </row>
    <row r="41" spans="1:11" ht="17.25" thickBot="1" thickTop="1">
      <c r="A41" s="94" t="s">
        <v>48</v>
      </c>
      <c r="B41" s="97" t="s">
        <v>129</v>
      </c>
      <c r="C41" s="26">
        <v>32</v>
      </c>
      <c r="D41" s="95" t="str">
        <f>'Zonas FEMENINO TIGRE'!D15</f>
        <v>La Plata RC</v>
      </c>
      <c r="E41" s="85">
        <v>48</v>
      </c>
      <c r="F41" s="4" t="s">
        <v>4</v>
      </c>
      <c r="G41" s="95" t="str">
        <f>'Zonas FEMENINO TIGRE'!G18</f>
        <v>VILO</v>
      </c>
      <c r="H41" s="85">
        <v>0</v>
      </c>
      <c r="I41" s="92">
        <v>1</v>
      </c>
      <c r="J41" s="61" t="s">
        <v>68</v>
      </c>
      <c r="K41" s="82" t="s">
        <v>112</v>
      </c>
    </row>
    <row r="42" spans="1:11" ht="17.25" thickBot="1" thickTop="1">
      <c r="A42" s="94" t="s">
        <v>48</v>
      </c>
      <c r="B42" s="97" t="s">
        <v>129</v>
      </c>
      <c r="C42" s="4">
        <v>33</v>
      </c>
      <c r="D42" s="95" t="str">
        <f>'Zonas FEMENINO TIGRE'!F15</f>
        <v>La Salle</v>
      </c>
      <c r="E42" s="85">
        <v>29</v>
      </c>
      <c r="F42" s="4" t="s">
        <v>4</v>
      </c>
      <c r="G42" s="95" t="str">
        <f>'Zonas FEMENINO TIGRE'!E18</f>
        <v>UN. La Plata</v>
      </c>
      <c r="H42" s="85">
        <v>5</v>
      </c>
      <c r="I42" s="92">
        <v>2</v>
      </c>
      <c r="J42" s="61" t="s">
        <v>68</v>
      </c>
      <c r="K42" s="82" t="s">
        <v>110</v>
      </c>
    </row>
    <row r="43" spans="1:11" ht="17.25" thickBot="1" thickTop="1">
      <c r="A43" s="94" t="s">
        <v>6</v>
      </c>
      <c r="B43" s="97" t="s">
        <v>48</v>
      </c>
      <c r="C43" s="26">
        <v>34</v>
      </c>
      <c r="D43" s="95" t="str">
        <f>'Zonas FEMENINO TIGRE'!H15</f>
        <v>SITAS</v>
      </c>
      <c r="E43" s="85">
        <v>0</v>
      </c>
      <c r="F43" s="4" t="s">
        <v>4</v>
      </c>
      <c r="G43" s="95" t="str">
        <f>'Zonas FEMENINO TIGRE'!C18</f>
        <v>Marcos Paz</v>
      </c>
      <c r="H43" s="85">
        <v>34</v>
      </c>
      <c r="I43" s="92">
        <v>1</v>
      </c>
      <c r="J43" s="61" t="s">
        <v>68</v>
      </c>
      <c r="K43" s="82" t="s">
        <v>108</v>
      </c>
    </row>
    <row r="44" spans="1:11" ht="17.25" thickBot="1" thickTop="1">
      <c r="A44" s="140" t="s">
        <v>6</v>
      </c>
      <c r="B44" s="141" t="s">
        <v>48</v>
      </c>
      <c r="C44" s="118">
        <v>35</v>
      </c>
      <c r="D44" s="95" t="str">
        <f>'Zonas FEMENINO TIGRE'!C15</f>
        <v>Atl. San Andres</v>
      </c>
      <c r="E44" s="85">
        <v>34</v>
      </c>
      <c r="F44" s="119" t="s">
        <v>4</v>
      </c>
      <c r="G44" s="139" t="str">
        <f>'Zonas FEMENINO TIGRE'!H18</f>
        <v>Lomas Social</v>
      </c>
      <c r="H44" s="85">
        <v>0</v>
      </c>
      <c r="I44" s="108">
        <v>2</v>
      </c>
      <c r="J44" s="109" t="s">
        <v>68</v>
      </c>
      <c r="K44" s="110" t="s">
        <v>109</v>
      </c>
    </row>
    <row r="45" spans="1:11" ht="17.25" thickBot="1" thickTop="1">
      <c r="A45" s="115" t="s">
        <v>6</v>
      </c>
      <c r="B45" s="116" t="s">
        <v>130</v>
      </c>
      <c r="C45" s="26">
        <v>36</v>
      </c>
      <c r="D45" s="142" t="s">
        <v>76</v>
      </c>
      <c r="E45" s="85">
        <v>27</v>
      </c>
      <c r="F45" s="26" t="s">
        <v>4</v>
      </c>
      <c r="G45" s="142" t="s">
        <v>89</v>
      </c>
      <c r="H45" s="85">
        <v>0</v>
      </c>
      <c r="I45" s="117">
        <v>1</v>
      </c>
      <c r="J45" s="61" t="s">
        <v>69</v>
      </c>
      <c r="K45" s="104" t="s">
        <v>107</v>
      </c>
    </row>
    <row r="46" spans="1:11" ht="17.25" thickBot="1" thickTop="1">
      <c r="A46" s="94" t="s">
        <v>6</v>
      </c>
      <c r="B46" s="87" t="s">
        <v>130</v>
      </c>
      <c r="C46" s="4">
        <v>37</v>
      </c>
      <c r="D46" s="98" t="s">
        <v>70</v>
      </c>
      <c r="E46" s="85">
        <v>5</v>
      </c>
      <c r="F46" s="26" t="s">
        <v>4</v>
      </c>
      <c r="G46" s="98" t="s">
        <v>122</v>
      </c>
      <c r="H46" s="85">
        <v>24</v>
      </c>
      <c r="I46" s="92">
        <v>2</v>
      </c>
      <c r="J46" s="93" t="s">
        <v>69</v>
      </c>
      <c r="K46" s="82" t="s">
        <v>114</v>
      </c>
    </row>
    <row r="47" spans="1:14" ht="17.25" thickBot="1" thickTop="1">
      <c r="A47" s="94" t="s">
        <v>7</v>
      </c>
      <c r="B47" s="87" t="s">
        <v>131</v>
      </c>
      <c r="C47" s="26">
        <v>38</v>
      </c>
      <c r="D47" s="98" t="s">
        <v>101</v>
      </c>
      <c r="E47" s="85">
        <v>42</v>
      </c>
      <c r="F47" s="26" t="s">
        <v>4</v>
      </c>
      <c r="G47" s="98" t="s">
        <v>80</v>
      </c>
      <c r="H47" s="85">
        <v>0</v>
      </c>
      <c r="I47" s="92">
        <v>1</v>
      </c>
      <c r="J47" s="93" t="s">
        <v>69</v>
      </c>
      <c r="K47" s="82" t="s">
        <v>108</v>
      </c>
      <c r="N47" t="s">
        <v>135</v>
      </c>
    </row>
    <row r="48" spans="1:11" ht="17.25" thickBot="1" thickTop="1">
      <c r="A48" s="120" t="s">
        <v>48</v>
      </c>
      <c r="B48" s="121" t="s">
        <v>131</v>
      </c>
      <c r="C48" s="4">
        <v>39</v>
      </c>
      <c r="D48" s="123" t="s">
        <v>92</v>
      </c>
      <c r="E48" s="124">
        <v>36</v>
      </c>
      <c r="F48" s="122" t="s">
        <v>4</v>
      </c>
      <c r="G48" s="123" t="s">
        <v>88</v>
      </c>
      <c r="H48" s="124">
        <v>7</v>
      </c>
      <c r="I48" s="125">
        <v>2</v>
      </c>
      <c r="J48" s="126" t="s">
        <v>69</v>
      </c>
      <c r="K48" s="84" t="s">
        <v>111</v>
      </c>
    </row>
    <row r="49" spans="1:11" ht="15.75" thickBot="1">
      <c r="A49" s="197" t="s">
        <v>67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9"/>
    </row>
    <row r="50" spans="1:11" ht="16.5" thickBot="1">
      <c r="A50" s="35" t="s">
        <v>7</v>
      </c>
      <c r="B50" s="36" t="s">
        <v>22</v>
      </c>
      <c r="C50" s="32">
        <v>40</v>
      </c>
      <c r="D50" s="72" t="s">
        <v>76</v>
      </c>
      <c r="E50" s="127">
        <v>24</v>
      </c>
      <c r="F50" s="62" t="s">
        <v>4</v>
      </c>
      <c r="G50" s="71" t="s">
        <v>132</v>
      </c>
      <c r="H50" s="127">
        <v>7</v>
      </c>
      <c r="I50" s="63">
        <v>1</v>
      </c>
      <c r="J50" s="31" t="s">
        <v>31</v>
      </c>
      <c r="K50" s="99" t="s">
        <v>113</v>
      </c>
    </row>
    <row r="51" spans="1:11" ht="17.25" thickBot="1" thickTop="1">
      <c r="A51" s="35" t="s">
        <v>7</v>
      </c>
      <c r="B51" s="34" t="s">
        <v>22</v>
      </c>
      <c r="C51" s="32">
        <v>41</v>
      </c>
      <c r="D51" s="72" t="s">
        <v>101</v>
      </c>
      <c r="E51" s="85">
        <v>28</v>
      </c>
      <c r="F51" s="62" t="s">
        <v>4</v>
      </c>
      <c r="G51" s="71" t="s">
        <v>92</v>
      </c>
      <c r="H51" s="85">
        <v>7</v>
      </c>
      <c r="I51" s="63">
        <v>2</v>
      </c>
      <c r="J51" s="31" t="s">
        <v>31</v>
      </c>
      <c r="K51" s="84" t="s">
        <v>112</v>
      </c>
    </row>
    <row r="52" spans="1:11" ht="17.25" thickBot="1" thickTop="1">
      <c r="A52" s="64" t="s">
        <v>8</v>
      </c>
      <c r="B52" s="150" t="s">
        <v>130</v>
      </c>
      <c r="C52" s="65">
        <v>42</v>
      </c>
      <c r="D52" s="72" t="s">
        <v>133</v>
      </c>
      <c r="E52" s="151">
        <v>10</v>
      </c>
      <c r="F52" s="62" t="s">
        <v>4</v>
      </c>
      <c r="G52" s="71" t="s">
        <v>134</v>
      </c>
      <c r="H52" s="151">
        <v>36</v>
      </c>
      <c r="I52" s="63">
        <v>1</v>
      </c>
      <c r="J52" s="31" t="s">
        <v>32</v>
      </c>
      <c r="K52" s="82" t="s">
        <v>107</v>
      </c>
    </row>
    <row r="53" ht="13.5" thickTop="1"/>
  </sheetData>
  <sheetProtection/>
  <mergeCells count="7">
    <mergeCell ref="A49:K49"/>
    <mergeCell ref="A4:J4"/>
    <mergeCell ref="A11:B11"/>
    <mergeCell ref="A36:K36"/>
    <mergeCell ref="A1:K1"/>
    <mergeCell ref="A2:K2"/>
    <mergeCell ref="A10:K10"/>
  </mergeCells>
  <printOptions horizontalCentered="1"/>
  <pageMargins left="0.15748031496062992" right="0.15748031496062992" top="0.5905511811023623" bottom="0.2362204724409449" header="0" footer="0"/>
  <pageSetup fitToHeight="1" fitToWidth="1" horizontalDpi="600" verticalDpi="600" orientation="portrait" paperSize="9" scale="82" r:id="rId2"/>
  <headerFooter alignWithMargins="0">
    <oddHeader>&amp;C&amp;"Arial,Negrita"&amp;16UNION DE RUGBY DE BUENOS AIRES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5:Q113"/>
  <sheetViews>
    <sheetView showGridLines="0" zoomScale="115" zoomScaleNormal="115" zoomScalePageLayoutView="0" workbookViewId="0" topLeftCell="C19">
      <selection activeCell="R30" sqref="R30"/>
    </sheetView>
  </sheetViews>
  <sheetFormatPr defaultColWidth="11.421875" defaultRowHeight="12.75"/>
  <cols>
    <col min="1" max="1" width="19.7109375" style="0" customWidth="1"/>
    <col min="2" max="3" width="8.7109375" style="0" customWidth="1"/>
    <col min="4" max="4" width="12.140625" style="0" customWidth="1"/>
    <col min="5" max="5" width="8.7109375" style="0" customWidth="1"/>
    <col min="6" max="6" width="9.28125" style="0" customWidth="1"/>
    <col min="7" max="7" width="8.7109375" style="0" customWidth="1"/>
    <col min="8" max="8" width="10.7109375" style="0" customWidth="1"/>
    <col min="9" max="9" width="9.57421875" style="0" customWidth="1"/>
    <col min="10" max="10" width="12.28125" style="0" customWidth="1"/>
    <col min="11" max="11" width="10.28125" style="0" bestFit="1" customWidth="1"/>
    <col min="13" max="13" width="8.140625" style="0" customWidth="1"/>
    <col min="14" max="14" width="18.8515625" style="0" customWidth="1"/>
    <col min="17" max="17" width="5.28125" style="0" customWidth="1"/>
  </cols>
  <sheetData>
    <row r="5" spans="1:15" ht="18">
      <c r="A5" s="227" t="s">
        <v>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M5" s="210"/>
      <c r="N5" s="210"/>
      <c r="O5" s="210"/>
    </row>
    <row r="6" spans="1:11" ht="18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8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ht="7.5" customHeight="1" thickBot="1"/>
    <row r="9" spans="4:16" ht="15.75" thickBot="1">
      <c r="D9" s="221" t="s">
        <v>33</v>
      </c>
      <c r="E9" s="222"/>
      <c r="F9" s="38" t="s">
        <v>34</v>
      </c>
      <c r="G9" s="221" t="s">
        <v>33</v>
      </c>
      <c r="H9" s="222"/>
      <c r="I9" s="38" t="s">
        <v>34</v>
      </c>
      <c r="M9" s="144"/>
      <c r="N9" s="211" t="s">
        <v>72</v>
      </c>
      <c r="O9" s="211"/>
      <c r="P9" s="212"/>
    </row>
    <row r="10" spans="1:16" ht="18.75" thickBot="1">
      <c r="A10" s="223" t="s">
        <v>35</v>
      </c>
      <c r="B10" s="223"/>
      <c r="D10" s="39" t="str">
        <f>A12</f>
        <v>Marcos Paz</v>
      </c>
      <c r="E10" s="40"/>
      <c r="F10" s="41">
        <v>39</v>
      </c>
      <c r="G10" s="42" t="str">
        <f>A13</f>
        <v>Atl. y Progreso</v>
      </c>
      <c r="H10" s="40"/>
      <c r="I10" s="41">
        <v>0</v>
      </c>
      <c r="M10" s="145"/>
      <c r="N10" s="228"/>
      <c r="O10" s="228" t="s">
        <v>116</v>
      </c>
      <c r="P10" s="231" t="s">
        <v>117</v>
      </c>
    </row>
    <row r="11" spans="1:17" ht="15" thickBot="1">
      <c r="A11" s="135" t="s">
        <v>101</v>
      </c>
      <c r="B11" s="135"/>
      <c r="C11" s="43"/>
      <c r="D11" s="224" t="str">
        <f>A11</f>
        <v>La Plata RC</v>
      </c>
      <c r="E11" s="225"/>
      <c r="F11" s="41">
        <v>21</v>
      </c>
      <c r="G11" s="226" t="str">
        <f>A12</f>
        <v>Marcos Paz</v>
      </c>
      <c r="H11" s="225"/>
      <c r="I11" s="41">
        <v>5</v>
      </c>
      <c r="M11" s="145">
        <v>1</v>
      </c>
      <c r="N11" s="228" t="s">
        <v>101</v>
      </c>
      <c r="O11" s="228">
        <v>4</v>
      </c>
      <c r="P11" s="231">
        <v>54</v>
      </c>
      <c r="Q11" s="241">
        <v>3</v>
      </c>
    </row>
    <row r="12" spans="1:17" ht="15" thickBot="1">
      <c r="A12" s="78" t="s">
        <v>92</v>
      </c>
      <c r="B12" s="78"/>
      <c r="C12" s="43"/>
      <c r="D12" s="213" t="str">
        <f>A11</f>
        <v>La Plata RC</v>
      </c>
      <c r="E12" s="214"/>
      <c r="F12" s="41">
        <v>43</v>
      </c>
      <c r="G12" s="220" t="str">
        <f>A13</f>
        <v>Atl. y Progreso</v>
      </c>
      <c r="H12" s="214"/>
      <c r="I12" s="41">
        <v>7</v>
      </c>
      <c r="M12" s="145">
        <v>2</v>
      </c>
      <c r="N12" s="228" t="s">
        <v>119</v>
      </c>
      <c r="O12" s="143">
        <v>4</v>
      </c>
      <c r="P12" s="146">
        <v>44</v>
      </c>
      <c r="Q12" s="240">
        <v>4</v>
      </c>
    </row>
    <row r="13" spans="1:17" ht="12.75">
      <c r="A13" s="78" t="s">
        <v>98</v>
      </c>
      <c r="B13" s="78"/>
      <c r="C13" s="43"/>
      <c r="M13" s="145">
        <v>3</v>
      </c>
      <c r="N13" s="228" t="s">
        <v>118</v>
      </c>
      <c r="O13" s="143">
        <v>4</v>
      </c>
      <c r="P13" s="146">
        <v>78</v>
      </c>
      <c r="Q13" s="240">
        <v>1</v>
      </c>
    </row>
    <row r="14" spans="13:17" ht="13.5" thickBot="1">
      <c r="M14" s="145">
        <v>4</v>
      </c>
      <c r="N14" s="228" t="s">
        <v>121</v>
      </c>
      <c r="O14" s="143">
        <v>4</v>
      </c>
      <c r="P14" s="146">
        <v>62</v>
      </c>
      <c r="Q14" s="240">
        <v>2</v>
      </c>
    </row>
    <row r="15" spans="1:17" ht="16.5" thickBot="1">
      <c r="A15" s="215" t="s">
        <v>36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7"/>
      <c r="M15" s="145">
        <v>5</v>
      </c>
      <c r="N15" s="228" t="s">
        <v>70</v>
      </c>
      <c r="O15" s="143">
        <v>4</v>
      </c>
      <c r="P15" s="146">
        <v>42</v>
      </c>
      <c r="Q15" s="240">
        <v>6</v>
      </c>
    </row>
    <row r="16" spans="1:17" ht="15">
      <c r="A16" s="44"/>
      <c r="B16" s="45"/>
      <c r="C16" s="45"/>
      <c r="D16" s="45"/>
      <c r="E16" s="45"/>
      <c r="F16" s="45"/>
      <c r="G16" s="45"/>
      <c r="H16" s="45"/>
      <c r="I16" s="45"/>
      <c r="J16" s="45" t="s">
        <v>26</v>
      </c>
      <c r="K16" s="45"/>
      <c r="M16" s="145">
        <v>6</v>
      </c>
      <c r="N16" s="228" t="s">
        <v>80</v>
      </c>
      <c r="O16" s="143">
        <v>4</v>
      </c>
      <c r="P16" s="146">
        <v>43</v>
      </c>
      <c r="Q16" s="240">
        <v>5</v>
      </c>
    </row>
    <row r="17" spans="1:17" ht="12.75">
      <c r="A17" s="46"/>
      <c r="B17" s="218" t="str">
        <f>A18</f>
        <v>La Plata RC</v>
      </c>
      <c r="C17" s="219"/>
      <c r="D17" s="218" t="str">
        <f>A19</f>
        <v>Marcos Paz</v>
      </c>
      <c r="E17" s="219"/>
      <c r="F17" s="218" t="str">
        <f>A20</f>
        <v>Atl. y Progreso</v>
      </c>
      <c r="G17" s="219"/>
      <c r="H17" s="47" t="s">
        <v>37</v>
      </c>
      <c r="I17" s="47" t="s">
        <v>38</v>
      </c>
      <c r="J17" s="47" t="s">
        <v>39</v>
      </c>
      <c r="K17" s="48" t="s">
        <v>40</v>
      </c>
      <c r="M17" s="145">
        <v>7</v>
      </c>
      <c r="N17" s="228" t="s">
        <v>75</v>
      </c>
      <c r="O17" s="143">
        <v>4</v>
      </c>
      <c r="P17" s="146">
        <v>22</v>
      </c>
      <c r="Q17" s="240">
        <v>7</v>
      </c>
    </row>
    <row r="18" spans="1:17" ht="16.5" thickBot="1">
      <c r="A18" s="49" t="str">
        <f>A11</f>
        <v>La Plata RC</v>
      </c>
      <c r="B18" s="50"/>
      <c r="C18" s="50"/>
      <c r="D18" s="51">
        <f>IF(F11="","",F11)</f>
        <v>21</v>
      </c>
      <c r="E18" s="51">
        <f>IF(I11="","",I11)</f>
        <v>5</v>
      </c>
      <c r="F18" s="51">
        <f>IF(F12="","",F12)</f>
        <v>43</v>
      </c>
      <c r="G18" s="51">
        <f>IF(I12="","",I12)</f>
        <v>7</v>
      </c>
      <c r="H18" s="51">
        <f>(IF(OR(D18&lt;&gt;"",F18&lt;&gt;""),SUM(D18,F18),0))</f>
        <v>64</v>
      </c>
      <c r="I18" s="51">
        <f>(IF(OR(E18&lt;&gt;"",G18&lt;&gt;""),SUM(E18,G18),0))</f>
        <v>12</v>
      </c>
      <c r="J18" s="51">
        <f>H18-I18</f>
        <v>52</v>
      </c>
      <c r="K18" s="52">
        <f>IF(OR(F12&lt;&gt;"",I12&lt;&gt;""),IF(F12="PP",0,IF(OR(F12="GP",F12&gt;I12),2,IF(F12=I12,1,IF(OR(I12&gt;F12,I12="GP"),0)))),0)+IF(OR(F11&lt;&gt;"",I11&lt;&gt;""),IF(F11="PP",0,IF(OR(F11="GP",F11&gt;I11),2,IF(F11=I11,1,IF(OR(I11&gt;F11,I11="GP"),0)))),0)</f>
        <v>4</v>
      </c>
      <c r="M18" s="147">
        <v>8</v>
      </c>
      <c r="N18" s="230" t="s">
        <v>115</v>
      </c>
      <c r="O18" s="148">
        <v>3</v>
      </c>
      <c r="P18" s="149">
        <v>10</v>
      </c>
      <c r="Q18" s="240">
        <v>8</v>
      </c>
    </row>
    <row r="19" spans="1:11" ht="15.75">
      <c r="A19" s="49" t="str">
        <f>$A$12</f>
        <v>Marcos Paz</v>
      </c>
      <c r="B19" s="51">
        <f>IF(I11="","",I11)</f>
        <v>5</v>
      </c>
      <c r="C19" s="51">
        <f>IF(F11="","",F11)</f>
        <v>21</v>
      </c>
      <c r="D19" s="50"/>
      <c r="E19" s="50"/>
      <c r="F19" s="51">
        <f>IF(F10="","",F10)</f>
        <v>39</v>
      </c>
      <c r="G19" s="51">
        <f>IF(I10="","",I10)</f>
        <v>0</v>
      </c>
      <c r="H19" s="51">
        <f>(IF(OR(B19&lt;&gt;"",F19&lt;&gt;""),SUM(B19,F19),0))</f>
        <v>44</v>
      </c>
      <c r="I19" s="51">
        <f>(IF(OR(C19&lt;&gt;"",G19&lt;&gt;""),SUM(C19,G19),0))</f>
        <v>21</v>
      </c>
      <c r="J19" s="51">
        <f>H19-I19</f>
        <v>23</v>
      </c>
      <c r="K19" s="53">
        <f>IF(OR(F10&lt;&gt;"",I10&lt;&gt;""),IF(F10="PP",0,IF(OR(F10="GP",F10&gt;I10),2,IF(F10=I10,1,IF(OR(I10&gt;F10,I10="GP"),0)))),0)+IF(OR(I11&lt;&gt;"",F11&lt;&gt;""),IF(I11="PP",0,IF(OR(I11="GP",I11&gt;F11),2,IF(I11=F11,1,IF(OR(F11&gt;I11,F11="GP"),0)))),0)</f>
        <v>2</v>
      </c>
    </row>
    <row r="20" spans="1:11" ht="15.75">
      <c r="A20" s="54" t="str">
        <f>A13</f>
        <v>Atl. y Progreso</v>
      </c>
      <c r="B20" s="51">
        <f>IF(I12="","",I12)</f>
        <v>7</v>
      </c>
      <c r="C20" s="51">
        <f>IF(F12="","",F12)</f>
        <v>43</v>
      </c>
      <c r="D20" s="51">
        <f>IF(I10="","",I10)</f>
        <v>0</v>
      </c>
      <c r="E20" s="51">
        <f>IF(F10="","",F10)</f>
        <v>39</v>
      </c>
      <c r="F20" s="50"/>
      <c r="G20" s="50"/>
      <c r="H20" s="51">
        <f>(IF(OR(B20&lt;&gt;"",D20&lt;&gt;""),SUM(B20,D20),0))</f>
        <v>7</v>
      </c>
      <c r="I20" s="51">
        <f>(IF(OR(C20&lt;&gt;"",E20&lt;&gt;""),SUM(C20,E20),0))</f>
        <v>82</v>
      </c>
      <c r="J20" s="51">
        <f>H20-I20</f>
        <v>-75</v>
      </c>
      <c r="K20" s="52">
        <f>IF(OR(I12&lt;&gt;"",F12&lt;&gt;""),IF(I12="PP",0,IF(OR(I12="GP",I12&gt;F12),2,IF(I12=F12,1,IF(OR(F12&gt;I12,F12="GP"),0)))),0)+IF(OR(I10&lt;&gt;"",F10&lt;&gt;""),IF(I10="PP",0,IF(OR(I10="GP",I10&gt;F10),2,IF(I10=F10,1,IF(OR(F10&gt;I10,F10="GP"),0)))),0)</f>
        <v>0</v>
      </c>
    </row>
    <row r="22" ht="3.75" customHeight="1" thickBot="1"/>
    <row r="23" spans="4:16" ht="15.75" thickBot="1">
      <c r="D23" s="221" t="s">
        <v>33</v>
      </c>
      <c r="E23" s="222"/>
      <c r="F23" s="38" t="s">
        <v>34</v>
      </c>
      <c r="G23" s="221" t="s">
        <v>33</v>
      </c>
      <c r="H23" s="222"/>
      <c r="I23" s="38" t="s">
        <v>34</v>
      </c>
      <c r="M23" s="144"/>
      <c r="N23" s="211" t="s">
        <v>73</v>
      </c>
      <c r="O23" s="211"/>
      <c r="P23" s="211"/>
    </row>
    <row r="24" spans="1:16" ht="18.75" thickBot="1">
      <c r="A24" s="223" t="s">
        <v>41</v>
      </c>
      <c r="B24" s="223"/>
      <c r="D24" s="39" t="str">
        <f>A26</f>
        <v>Vicente Lopez</v>
      </c>
      <c r="E24" s="40"/>
      <c r="F24" s="41">
        <v>24</v>
      </c>
      <c r="G24" s="42" t="str">
        <f>A27</f>
        <v>Bco Hipotecario</v>
      </c>
      <c r="H24" s="40"/>
      <c r="I24" s="41">
        <v>12</v>
      </c>
      <c r="M24" s="232"/>
      <c r="N24" s="233"/>
      <c r="O24" s="228" t="s">
        <v>116</v>
      </c>
      <c r="P24" s="228" t="s">
        <v>117</v>
      </c>
    </row>
    <row r="25" spans="1:17" ht="15" thickBot="1">
      <c r="A25" s="135" t="s">
        <v>87</v>
      </c>
      <c r="B25" s="135"/>
      <c r="C25" s="43"/>
      <c r="D25" s="39" t="str">
        <f>A25</f>
        <v>Centro Naval</v>
      </c>
      <c r="E25" s="40"/>
      <c r="F25" s="41">
        <v>43</v>
      </c>
      <c r="G25" s="42" t="str">
        <f>A26</f>
        <v>Vicente Lopez</v>
      </c>
      <c r="H25" s="40"/>
      <c r="I25" s="41">
        <v>7</v>
      </c>
      <c r="M25" s="145">
        <v>9</v>
      </c>
      <c r="N25" s="228" t="s">
        <v>92</v>
      </c>
      <c r="O25" s="228">
        <v>2</v>
      </c>
      <c r="P25" s="228">
        <v>23</v>
      </c>
      <c r="Q25" s="241">
        <v>2</v>
      </c>
    </row>
    <row r="26" spans="1:17" ht="15" thickBot="1">
      <c r="A26" s="78" t="s">
        <v>93</v>
      </c>
      <c r="B26" s="78"/>
      <c r="C26" s="43"/>
      <c r="D26" s="213" t="str">
        <f>A25</f>
        <v>Centro Naval</v>
      </c>
      <c r="E26" s="214"/>
      <c r="F26" s="41">
        <v>8</v>
      </c>
      <c r="G26" s="220" t="str">
        <f>A27</f>
        <v>Bco Hipotecario</v>
      </c>
      <c r="H26" s="214"/>
      <c r="I26" s="41">
        <v>0</v>
      </c>
      <c r="M26" s="145">
        <v>10</v>
      </c>
      <c r="N26" s="228" t="s">
        <v>93</v>
      </c>
      <c r="O26" s="143">
        <v>2</v>
      </c>
      <c r="P26" s="143">
        <v>-24</v>
      </c>
      <c r="Q26" s="240">
        <v>6</v>
      </c>
    </row>
    <row r="27" spans="1:17" ht="12.75">
      <c r="A27" s="78" t="s">
        <v>100</v>
      </c>
      <c r="B27" s="78"/>
      <c r="C27" s="43"/>
      <c r="M27" s="145">
        <v>11</v>
      </c>
      <c r="N27" s="228" t="s">
        <v>94</v>
      </c>
      <c r="O27" s="143">
        <v>2</v>
      </c>
      <c r="P27" s="143">
        <v>-26</v>
      </c>
      <c r="Q27" s="240">
        <v>7</v>
      </c>
    </row>
    <row r="28" spans="13:17" ht="13.5" thickBot="1">
      <c r="M28" s="145">
        <v>12</v>
      </c>
      <c r="N28" s="228" t="s">
        <v>95</v>
      </c>
      <c r="O28" s="143">
        <v>2</v>
      </c>
      <c r="P28" s="143">
        <v>-29</v>
      </c>
      <c r="Q28" s="240">
        <v>8</v>
      </c>
    </row>
    <row r="29" spans="1:17" ht="16.5" thickBot="1">
      <c r="A29" s="215" t="s">
        <v>36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7"/>
      <c r="M29" s="145">
        <v>13</v>
      </c>
      <c r="N29" s="228" t="s">
        <v>99</v>
      </c>
      <c r="O29" s="143">
        <v>2</v>
      </c>
      <c r="P29" s="143">
        <v>-22</v>
      </c>
      <c r="Q29" s="136">
        <v>5</v>
      </c>
    </row>
    <row r="30" spans="1:17" ht="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M30" s="145">
        <v>14</v>
      </c>
      <c r="N30" s="228" t="s">
        <v>89</v>
      </c>
      <c r="O30" s="143">
        <v>2</v>
      </c>
      <c r="P30" s="143">
        <v>23</v>
      </c>
      <c r="Q30" s="240">
        <v>1</v>
      </c>
    </row>
    <row r="31" spans="1:17" ht="12.75">
      <c r="A31" s="46"/>
      <c r="B31" s="218" t="str">
        <f>A32</f>
        <v>Centro Naval</v>
      </c>
      <c r="C31" s="219"/>
      <c r="D31" s="218" t="str">
        <f>A33</f>
        <v>Vicente Lopez</v>
      </c>
      <c r="E31" s="219"/>
      <c r="F31" s="218" t="str">
        <f>A34</f>
        <v>Bco Hipotecario</v>
      </c>
      <c r="G31" s="219"/>
      <c r="H31" s="47" t="s">
        <v>37</v>
      </c>
      <c r="I31" s="47" t="s">
        <v>38</v>
      </c>
      <c r="J31" s="47" t="s">
        <v>39</v>
      </c>
      <c r="K31" s="48" t="s">
        <v>40</v>
      </c>
      <c r="M31" s="145">
        <v>15</v>
      </c>
      <c r="N31" s="228" t="s">
        <v>120</v>
      </c>
      <c r="O31" s="143"/>
      <c r="P31" s="143">
        <v>0</v>
      </c>
      <c r="Q31">
        <v>4</v>
      </c>
    </row>
    <row r="32" spans="1:17" ht="16.5" thickBot="1">
      <c r="A32" s="49" t="str">
        <f>A25</f>
        <v>Centro Naval</v>
      </c>
      <c r="B32" s="50"/>
      <c r="C32" s="50"/>
      <c r="D32" s="51">
        <f>IF(F25="","",F25)</f>
        <v>43</v>
      </c>
      <c r="E32" s="51">
        <f>IF(I25="","",I25)</f>
        <v>7</v>
      </c>
      <c r="F32" s="51">
        <f>IF(F26="","",F26)</f>
        <v>8</v>
      </c>
      <c r="G32" s="51">
        <f>IF(I26="","",I26)</f>
        <v>0</v>
      </c>
      <c r="H32" s="51">
        <f>(IF(OR(D32&lt;&gt;"",F32&lt;&gt;""),SUM(D32,F32),0))</f>
        <v>51</v>
      </c>
      <c r="I32" s="51">
        <f>(IF(OR(E32&lt;&gt;"",G32&lt;&gt;""),SUM(E32,G32),0))</f>
        <v>7</v>
      </c>
      <c r="J32" s="51">
        <f>H32-I32</f>
        <v>44</v>
      </c>
      <c r="K32" s="52">
        <f>IF(OR(F26&lt;&gt;"",I26&lt;&gt;""),IF(F26="PP",0,IF(OR(F26="GP",F26&gt;I26),2,IF(F26=I26,1,IF(OR(I26&gt;F26,I26="GP"),0)))),0)+IF(OR(F25&lt;&gt;"",I25&lt;&gt;""),IF(F25="PP",0,IF(OR(F25="GP",F25&gt;I25),2,IF(F25=I25,1,IF(OR(I25&gt;F25,I25="GP"),0)))),0)</f>
        <v>4</v>
      </c>
      <c r="M32" s="145">
        <v>16</v>
      </c>
      <c r="N32" s="230" t="s">
        <v>124</v>
      </c>
      <c r="O32" s="148">
        <v>2</v>
      </c>
      <c r="P32" s="148">
        <v>11</v>
      </c>
      <c r="Q32" s="240">
        <v>3</v>
      </c>
    </row>
    <row r="33" spans="1:16" ht="16.5" thickBot="1">
      <c r="A33" s="54" t="str">
        <f>A26</f>
        <v>Vicente Lopez</v>
      </c>
      <c r="B33" s="51">
        <f>IF(I25="","",I25)</f>
        <v>7</v>
      </c>
      <c r="C33" s="51">
        <f>IF(F25="","",F25)</f>
        <v>43</v>
      </c>
      <c r="D33" s="50"/>
      <c r="E33" s="50"/>
      <c r="F33" s="51">
        <f>IF(F24="","",F24)</f>
        <v>24</v>
      </c>
      <c r="G33" s="51">
        <f>IF(I24="","",I24)</f>
        <v>12</v>
      </c>
      <c r="H33" s="51">
        <f>(IF(OR(B33&lt;&gt;"",F33&lt;&gt;""),SUM(B33,F33),0))</f>
        <v>31</v>
      </c>
      <c r="I33" s="51">
        <f>(IF(OR(C33&lt;&gt;"",G33&lt;&gt;""),SUM(C33,G33),0))</f>
        <v>55</v>
      </c>
      <c r="J33" s="51">
        <f>H33-I33</f>
        <v>-24</v>
      </c>
      <c r="K33" s="53">
        <f>IF(OR(F24&lt;&gt;"",I24&lt;&gt;""),IF(F24="PP",0,IF(OR(F24="GP",F24&gt;I24),2,IF(F24=I24,1,IF(OR(I24&gt;F24,I24="GP"),0)))),0)+IF(OR(I25&lt;&gt;"",F25&lt;&gt;""),IF(I25="PP",0,IF(OR(I25="GP",I25&gt;F25),2,IF(I25=F25,1,IF(OR(F25&gt;I25,F25="GP"),0)))),0)</f>
        <v>2</v>
      </c>
      <c r="M33" s="147"/>
      <c r="N33" s="230"/>
      <c r="O33" s="148"/>
      <c r="P33" s="148"/>
    </row>
    <row r="34" spans="1:11" ht="15.75">
      <c r="A34" s="54" t="str">
        <f>$A$27</f>
        <v>Bco Hipotecario</v>
      </c>
      <c r="B34" s="51">
        <f>IF(I26="","",I26)</f>
        <v>0</v>
      </c>
      <c r="C34" s="51">
        <f>IF(F26="","",F26)</f>
        <v>8</v>
      </c>
      <c r="D34" s="51">
        <f>IF(I24="","",I24)</f>
        <v>12</v>
      </c>
      <c r="E34" s="51">
        <f>IF(F24="","",F24)</f>
        <v>24</v>
      </c>
      <c r="F34" s="50"/>
      <c r="G34" s="50"/>
      <c r="H34" s="51">
        <f>(IF(OR(B34&lt;&gt;"",D34&lt;&gt;""),SUM(B34,D34),0))</f>
        <v>12</v>
      </c>
      <c r="I34" s="51">
        <f>(IF(OR(C34&lt;&gt;"",E34&lt;&gt;""),SUM(C34,E34),0))</f>
        <v>32</v>
      </c>
      <c r="J34" s="51">
        <f>H34-I34</f>
        <v>-20</v>
      </c>
      <c r="K34" s="53">
        <f>IF(OR(I26&lt;&gt;"",F26&lt;&gt;""),IF(I26="PP",0,IF(OR(I26="GP",I26&gt;F26),2,IF(I26=F26,1,IF(OR(F26&gt;I26,F26="GP"),0)))),0)+IF(OR(I24&lt;&gt;"",F24&lt;&gt;""),IF(I24="PP",0,IF(OR(I24="GP",I24&gt;F24),2,IF(I24=F24,1,IF(OR(F24&gt;I24,F24="GP"),0)))),0)</f>
        <v>0</v>
      </c>
    </row>
    <row r="36" ht="3.75" customHeight="1" thickBot="1"/>
    <row r="37" spans="4:9" ht="15.75" thickBot="1">
      <c r="D37" s="221" t="s">
        <v>33</v>
      </c>
      <c r="E37" s="222"/>
      <c r="F37" s="38" t="s">
        <v>34</v>
      </c>
      <c r="G37" s="221" t="s">
        <v>33</v>
      </c>
      <c r="H37" s="222"/>
      <c r="I37" s="38" t="s">
        <v>34</v>
      </c>
    </row>
    <row r="38" spans="1:9" ht="18.75" thickBot="1">
      <c r="A38" s="223" t="s">
        <v>42</v>
      </c>
      <c r="B38" s="223"/>
      <c r="D38" s="39" t="str">
        <f>A40</f>
        <v>Lomas Social</v>
      </c>
      <c r="E38" s="40"/>
      <c r="F38" s="41">
        <v>15</v>
      </c>
      <c r="G38" s="42" t="str">
        <f>A41</f>
        <v>Daom</v>
      </c>
      <c r="H38" s="40"/>
      <c r="I38" s="41">
        <v>0</v>
      </c>
    </row>
    <row r="39" spans="1:9" ht="15" thickBot="1">
      <c r="A39" s="135" t="s">
        <v>76</v>
      </c>
      <c r="B39" s="135"/>
      <c r="C39" s="43"/>
      <c r="D39" s="39" t="str">
        <f>A39</f>
        <v>CASA de Padua</v>
      </c>
      <c r="E39" s="40"/>
      <c r="F39" s="41">
        <v>41</v>
      </c>
      <c r="G39" s="42" t="str">
        <f>A40</f>
        <v>Lomas Social</v>
      </c>
      <c r="H39" s="40"/>
      <c r="I39" s="41">
        <v>0</v>
      </c>
    </row>
    <row r="40" spans="1:9" ht="15" thickBot="1">
      <c r="A40" s="78" t="s">
        <v>94</v>
      </c>
      <c r="B40" s="78"/>
      <c r="C40" s="43"/>
      <c r="D40" s="213" t="str">
        <f>A39</f>
        <v>CASA de Padua</v>
      </c>
      <c r="E40" s="214"/>
      <c r="F40" s="41">
        <v>37</v>
      </c>
      <c r="G40" s="220" t="str">
        <f>A41</f>
        <v>Daom</v>
      </c>
      <c r="H40" s="214"/>
      <c r="I40" s="41">
        <v>0</v>
      </c>
    </row>
    <row r="41" spans="1:3" ht="12.75">
      <c r="A41" s="78" t="s">
        <v>78</v>
      </c>
      <c r="B41" s="78"/>
      <c r="C41" s="43"/>
    </row>
    <row r="42" ht="13.5" thickBot="1"/>
    <row r="43" spans="1:11" ht="16.5" thickBot="1">
      <c r="A43" s="215" t="s">
        <v>36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7"/>
    </row>
    <row r="44" spans="1:11" ht="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46"/>
      <c r="B45" s="218" t="str">
        <f>A46</f>
        <v>CASA de Padua</v>
      </c>
      <c r="C45" s="219"/>
      <c r="D45" s="218" t="str">
        <f>A47</f>
        <v>Lomas Social</v>
      </c>
      <c r="E45" s="219"/>
      <c r="F45" s="218" t="str">
        <f>A48</f>
        <v>Daom</v>
      </c>
      <c r="G45" s="219"/>
      <c r="H45" s="47" t="s">
        <v>37</v>
      </c>
      <c r="I45" s="47" t="s">
        <v>38</v>
      </c>
      <c r="J45" s="47" t="s">
        <v>39</v>
      </c>
      <c r="K45" s="48" t="s">
        <v>40</v>
      </c>
    </row>
    <row r="46" spans="1:11" ht="15.75">
      <c r="A46" s="49" t="str">
        <f>A39</f>
        <v>CASA de Padua</v>
      </c>
      <c r="B46" s="50"/>
      <c r="C46" s="50"/>
      <c r="D46" s="51">
        <f>IF(F39="","",F39)</f>
        <v>41</v>
      </c>
      <c r="E46" s="51">
        <f>IF(I39="","",I39)</f>
        <v>0</v>
      </c>
      <c r="F46" s="51">
        <f>IF(F40="","",F40)</f>
        <v>37</v>
      </c>
      <c r="G46" s="51">
        <f>IF(I40="","",I40)</f>
        <v>0</v>
      </c>
      <c r="H46" s="51">
        <f>(IF(OR(D46&lt;&gt;"",F46&lt;&gt;""),SUM(D46,F46),0))</f>
        <v>78</v>
      </c>
      <c r="I46" s="51">
        <f>(IF(OR(E46&lt;&gt;"",G46&lt;&gt;""),SUM(E46,G46),0))</f>
        <v>0</v>
      </c>
      <c r="J46" s="51">
        <f>H46-I46</f>
        <v>78</v>
      </c>
      <c r="K46" s="52">
        <f>IF(OR(F40&lt;&gt;"",I40&lt;&gt;""),IF(F40="PP",0,IF(OR(F40="GP",F40&gt;I40),2,IF(F40=I40,1,IF(OR(I40&gt;F40,I40="GP"),0)))),0)+IF(OR(F39&lt;&gt;"",I39&lt;&gt;""),IF(F39="PP",0,IF(OR(F39="GP",F39&gt;I39),2,IF(F39=I39,1,IF(OR(I39&gt;F39,I39="GP"),0)))),0)</f>
        <v>4</v>
      </c>
    </row>
    <row r="47" spans="1:11" ht="15.75">
      <c r="A47" s="49" t="str">
        <f>A40</f>
        <v>Lomas Social</v>
      </c>
      <c r="B47" s="51">
        <f>IF(I39="","",I39)</f>
        <v>0</v>
      </c>
      <c r="C47" s="51">
        <f>IF(F39="","",F39)</f>
        <v>41</v>
      </c>
      <c r="D47" s="50"/>
      <c r="E47" s="50"/>
      <c r="F47" s="51">
        <f>IF(F38="","",F38)</f>
        <v>15</v>
      </c>
      <c r="G47" s="51">
        <f>IF(I38="","",I38)</f>
        <v>0</v>
      </c>
      <c r="H47" s="51">
        <f>(IF(OR(B47&lt;&gt;"",F47&lt;&gt;""),SUM(B47,F47),0))</f>
        <v>15</v>
      </c>
      <c r="I47" s="51">
        <f>(IF(OR(C47&lt;&gt;"",G47&lt;&gt;""),SUM(C47,G47),0))</f>
        <v>41</v>
      </c>
      <c r="J47" s="51">
        <f>H47-I47</f>
        <v>-26</v>
      </c>
      <c r="K47" s="52">
        <f>IF(OR(F38&lt;&gt;"",I38&lt;&gt;""),IF(F38="PP",0,IF(OR(F38="GP",F38&gt;I38),2,IF(F38=I38,1,IF(OR(I38&gt;F38,I38="GP"),0)))),0)+IF(OR(I39&lt;&gt;"",F39&lt;&gt;""),IF(I39="PP",0,IF(OR(I39="GP",I39&gt;F39),2,IF(I39=F39,1,IF(OR(F39&gt;I39,F39="GP"),0)))),0)</f>
        <v>2</v>
      </c>
    </row>
    <row r="48" spans="1:11" ht="15.75">
      <c r="A48" s="54" t="str">
        <f>A41</f>
        <v>Daom</v>
      </c>
      <c r="B48" s="51">
        <f>IF(I40="","",I40)</f>
        <v>0</v>
      </c>
      <c r="C48" s="51">
        <f>IF(F40="","",F40)</f>
        <v>37</v>
      </c>
      <c r="D48" s="51">
        <f>IF(I38="","",I38)</f>
        <v>0</v>
      </c>
      <c r="E48" s="51">
        <f>IF(F38="","",F38)</f>
        <v>15</v>
      </c>
      <c r="F48" s="50"/>
      <c r="G48" s="50"/>
      <c r="H48" s="51">
        <f>(IF(OR(B48&lt;&gt;"",D48&lt;&gt;""),SUM(B48,D48),0))</f>
        <v>0</v>
      </c>
      <c r="I48" s="51">
        <f>(IF(OR(C48&lt;&gt;"",E48&lt;&gt;""),SUM(C48,E48),0))</f>
        <v>52</v>
      </c>
      <c r="J48" s="51">
        <f>H48-I48</f>
        <v>-52</v>
      </c>
      <c r="K48" s="53">
        <f>IF(OR(I40&lt;&gt;"",F40&lt;&gt;""),IF(I40="PP",0,IF(OR(I40="GP",I40&gt;F40),2,IF(I40=F40,1,IF(OR(F40&gt;I40,F40="GP"),0)))),0)+IF(OR(I38&lt;&gt;"",F38&lt;&gt;""),IF(I38="PP",0,IF(OR(I38="GP",I38&gt;F38),2,IF(I38=F38,1,IF(OR(F38&gt;I38,F38="GP"),0)))),0)</f>
        <v>0</v>
      </c>
    </row>
    <row r="49" ht="13.5" thickBot="1"/>
    <row r="50" spans="4:9" ht="15.75" thickBot="1">
      <c r="D50" s="221" t="s">
        <v>33</v>
      </c>
      <c r="E50" s="222"/>
      <c r="F50" s="38" t="s">
        <v>34</v>
      </c>
      <c r="G50" s="221" t="s">
        <v>33</v>
      </c>
      <c r="H50" s="222"/>
      <c r="I50" s="38" t="s">
        <v>34</v>
      </c>
    </row>
    <row r="51" spans="1:9" ht="18.75" thickBot="1">
      <c r="A51" s="223" t="s">
        <v>43</v>
      </c>
      <c r="B51" s="223"/>
      <c r="D51" s="39" t="str">
        <f>A53</f>
        <v>El Retiro</v>
      </c>
      <c r="E51" s="40"/>
      <c r="F51" s="41">
        <v>21</v>
      </c>
      <c r="G51" s="42" t="str">
        <f>A54</f>
        <v>M Berazategui</v>
      </c>
      <c r="H51" s="40"/>
      <c r="I51" s="41">
        <v>12</v>
      </c>
    </row>
    <row r="52" spans="1:9" ht="15" thickBot="1">
      <c r="A52" s="135" t="s">
        <v>88</v>
      </c>
      <c r="B52" s="135"/>
      <c r="C52" s="43"/>
      <c r="D52" s="39" t="str">
        <f>A52</f>
        <v>Atl. San Andres</v>
      </c>
      <c r="E52" s="40"/>
      <c r="F52" s="41">
        <v>38</v>
      </c>
      <c r="G52" s="42" t="str">
        <f>A53</f>
        <v>El Retiro</v>
      </c>
      <c r="H52" s="40"/>
      <c r="I52" s="41">
        <v>0</v>
      </c>
    </row>
    <row r="53" spans="1:9" ht="15" thickBot="1">
      <c r="A53" s="78" t="s">
        <v>95</v>
      </c>
      <c r="B53" s="78"/>
      <c r="C53" s="43"/>
      <c r="D53" s="213" t="str">
        <f>A52</f>
        <v>Atl. San Andres</v>
      </c>
      <c r="E53" s="214"/>
      <c r="F53" s="41">
        <v>24</v>
      </c>
      <c r="G53" s="220" t="str">
        <f>A54</f>
        <v>M Berazategui</v>
      </c>
      <c r="H53" s="214"/>
      <c r="I53" s="41">
        <v>0</v>
      </c>
    </row>
    <row r="54" spans="1:3" ht="12.75">
      <c r="A54" s="78" t="s">
        <v>79</v>
      </c>
      <c r="B54" s="78"/>
      <c r="C54" s="43"/>
    </row>
    <row r="55" ht="13.5" thickBot="1"/>
    <row r="56" spans="1:11" ht="16.5" thickBot="1">
      <c r="A56" s="215" t="s">
        <v>36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7"/>
    </row>
    <row r="57" spans="1:11" ht="1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2.75">
      <c r="A58" s="46"/>
      <c r="B58" s="218" t="str">
        <f>A59</f>
        <v>Atl. San Andres</v>
      </c>
      <c r="C58" s="219"/>
      <c r="D58" s="218" t="str">
        <f>A60</f>
        <v>El Retiro</v>
      </c>
      <c r="E58" s="219"/>
      <c r="F58" s="218" t="str">
        <f>A61</f>
        <v>M Berazategui</v>
      </c>
      <c r="G58" s="219"/>
      <c r="H58" s="47" t="s">
        <v>37</v>
      </c>
      <c r="I58" s="47" t="s">
        <v>38</v>
      </c>
      <c r="J58" s="47" t="s">
        <v>39</v>
      </c>
      <c r="K58" s="48" t="s">
        <v>40</v>
      </c>
    </row>
    <row r="59" spans="1:11" ht="15.75">
      <c r="A59" s="49" t="str">
        <f>A52</f>
        <v>Atl. San Andres</v>
      </c>
      <c r="B59" s="50"/>
      <c r="C59" s="50"/>
      <c r="D59" s="51">
        <f>IF(F52="","",F52)</f>
        <v>38</v>
      </c>
      <c r="E59" s="51">
        <f>IF(I52="","",I52)</f>
        <v>0</v>
      </c>
      <c r="F59" s="51">
        <f>IF(F53="","",F53)</f>
        <v>24</v>
      </c>
      <c r="G59" s="51">
        <f>IF(I53="","",I53)</f>
        <v>0</v>
      </c>
      <c r="H59" s="51">
        <f>(IF(OR(D59&lt;&gt;"",F59&lt;&gt;""),SUM(D59,F59),0))</f>
        <v>62</v>
      </c>
      <c r="I59" s="51">
        <f>(IF(OR(E59&lt;&gt;"",G59&lt;&gt;""),SUM(E59,G59),0))</f>
        <v>0</v>
      </c>
      <c r="J59" s="51">
        <f>H59-I59</f>
        <v>62</v>
      </c>
      <c r="K59" s="52">
        <f>IF(OR(F53&lt;&gt;"",I53&lt;&gt;""),IF(F53="PP",0,IF(OR(F53="GP",F53&gt;I53),2,IF(F53=I53,1,IF(OR(I53&gt;F53,I53="GP"),0)))),0)+IF(OR(F52&lt;&gt;"",I52&lt;&gt;""),IF(F52="PP",0,IF(OR(F52="GP",F52&gt;I52),2,IF(F52=I52,1,IF(OR(I52&gt;F52,I52="GP"),0)))),0)</f>
        <v>4</v>
      </c>
    </row>
    <row r="60" spans="1:11" ht="15.75">
      <c r="A60" s="49" t="str">
        <f>A53</f>
        <v>El Retiro</v>
      </c>
      <c r="B60" s="51">
        <f>IF(I52="","",I52)</f>
        <v>0</v>
      </c>
      <c r="C60" s="51">
        <f>IF(F52="","",F52)</f>
        <v>38</v>
      </c>
      <c r="D60" s="50"/>
      <c r="E60" s="50"/>
      <c r="F60" s="51">
        <f>IF(F51="","",F51)</f>
        <v>21</v>
      </c>
      <c r="G60" s="51">
        <f>IF(I51="","",I51)</f>
        <v>12</v>
      </c>
      <c r="H60" s="51">
        <f>(IF(OR(B60&lt;&gt;"",F60&lt;&gt;""),SUM(B60,F60),0))</f>
        <v>21</v>
      </c>
      <c r="I60" s="51">
        <f>(IF(OR(C60&lt;&gt;"",G60&lt;&gt;""),SUM(C60,G60),0))</f>
        <v>50</v>
      </c>
      <c r="J60" s="51">
        <f>H60-I60</f>
        <v>-29</v>
      </c>
      <c r="K60" s="52">
        <f>IF(OR(F51&lt;&gt;"",I51&lt;&gt;""),IF(F51="PP",0,IF(OR(F51="GP",F51&gt;I51),2,IF(F51=I51,1,IF(OR(I51&gt;F51,I51="GP"),0)))),0)+IF(OR(I52&lt;&gt;"",F52&lt;&gt;""),IF(I52="PP",0,IF(OR(I52="GP",I52&gt;F52),2,IF(I52=F52,1,IF(OR(F52&gt;I52,F52="GP"),0)))),0)</f>
        <v>2</v>
      </c>
    </row>
    <row r="61" spans="1:11" ht="15.75">
      <c r="A61" s="54" t="str">
        <f>A54</f>
        <v>M Berazategui</v>
      </c>
      <c r="B61" s="51">
        <f>IF(I53="","",I53)</f>
        <v>0</v>
      </c>
      <c r="C61" s="51">
        <f>IF(F53="","",F53)</f>
        <v>24</v>
      </c>
      <c r="D61" s="51">
        <f>IF(I51="","",I51)</f>
        <v>12</v>
      </c>
      <c r="E61" s="51">
        <f>IF(F51="","",F51)</f>
        <v>21</v>
      </c>
      <c r="F61" s="50"/>
      <c r="G61" s="50"/>
      <c r="H61" s="51">
        <f>(IF(OR(B61&lt;&gt;"",D61&lt;&gt;""),SUM(B61,D61),0))</f>
        <v>12</v>
      </c>
      <c r="I61" s="51">
        <f>(IF(OR(C61&lt;&gt;"",E61&lt;&gt;""),SUM(C61,E61),0))</f>
        <v>45</v>
      </c>
      <c r="J61" s="51">
        <f>H61-I61</f>
        <v>-33</v>
      </c>
      <c r="K61" s="53">
        <f>IF(OR(I53&lt;&gt;"",F53&lt;&gt;""),IF(I53="PP",0,IF(OR(I53="GP",I53&gt;F53),2,IF(I53=F53,1,IF(OR(F53&gt;I53,F53="GP"),0)))),0)+IF(OR(I51&lt;&gt;"",F51&lt;&gt;""),IF(I51="PP",0,IF(OR(I51="GP",I51&gt;F51),2,IF(I51=F51,1,IF(OR(F51&gt;I51,F51="GP"),0)))),0)</f>
        <v>0</v>
      </c>
    </row>
    <row r="62" ht="13.5" thickBot="1"/>
    <row r="63" spans="4:9" ht="15.75" thickBot="1">
      <c r="D63" s="221" t="s">
        <v>33</v>
      </c>
      <c r="E63" s="222"/>
      <c r="F63" s="38" t="s">
        <v>34</v>
      </c>
      <c r="G63" s="221" t="s">
        <v>33</v>
      </c>
      <c r="H63" s="222"/>
      <c r="I63" s="38" t="s">
        <v>34</v>
      </c>
    </row>
    <row r="64" spans="1:9" ht="18.75" thickBot="1">
      <c r="A64" s="223" t="s">
        <v>44</v>
      </c>
      <c r="B64" s="223"/>
      <c r="D64" s="39" t="str">
        <f>A66</f>
        <v>Porteño</v>
      </c>
      <c r="E64" s="40"/>
      <c r="F64" s="41">
        <v>12</v>
      </c>
      <c r="G64" s="42" t="str">
        <f>A67</f>
        <v>Centro Naval B</v>
      </c>
      <c r="H64" s="40"/>
      <c r="I64" s="41">
        <v>19</v>
      </c>
    </row>
    <row r="65" spans="1:9" ht="15" thickBot="1">
      <c r="A65" s="135" t="s">
        <v>70</v>
      </c>
      <c r="B65" s="135"/>
      <c r="C65" s="43"/>
      <c r="D65" s="39" t="str">
        <f>A65</f>
        <v>Lanus</v>
      </c>
      <c r="E65" s="40"/>
      <c r="F65" s="41">
        <v>25</v>
      </c>
      <c r="G65" s="42" t="str">
        <f>A66</f>
        <v>Porteño</v>
      </c>
      <c r="H65" s="40"/>
      <c r="I65" s="41">
        <v>12</v>
      </c>
    </row>
    <row r="66" spans="1:9" ht="15" thickBot="1">
      <c r="A66" s="78" t="s">
        <v>91</v>
      </c>
      <c r="B66" s="78"/>
      <c r="C66" s="43"/>
      <c r="D66" s="213" t="str">
        <f>A65</f>
        <v>Lanus</v>
      </c>
      <c r="E66" s="214"/>
      <c r="F66" s="41">
        <v>29</v>
      </c>
      <c r="G66" s="220" t="str">
        <f>A67</f>
        <v>Centro Naval B</v>
      </c>
      <c r="H66" s="214"/>
      <c r="I66" s="41">
        <v>0</v>
      </c>
    </row>
    <row r="67" spans="1:3" ht="12.75">
      <c r="A67" s="155" t="s">
        <v>99</v>
      </c>
      <c r="B67" s="78"/>
      <c r="C67" s="43"/>
    </row>
    <row r="68" ht="13.5" thickBot="1"/>
    <row r="69" spans="1:11" ht="16.5" thickBot="1">
      <c r="A69" s="215" t="s">
        <v>36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75">
      <c r="A71" s="46"/>
      <c r="B71" s="218" t="str">
        <f>A72</f>
        <v>Lanus</v>
      </c>
      <c r="C71" s="219"/>
      <c r="D71" s="218" t="str">
        <f>A73</f>
        <v>Porteño</v>
      </c>
      <c r="E71" s="219"/>
      <c r="F71" s="218" t="str">
        <f>A74</f>
        <v>Centro Naval B</v>
      </c>
      <c r="G71" s="219"/>
      <c r="H71" s="47" t="s">
        <v>37</v>
      </c>
      <c r="I71" s="47" t="s">
        <v>38</v>
      </c>
      <c r="J71" s="47" t="s">
        <v>39</v>
      </c>
      <c r="K71" s="48" t="s">
        <v>40</v>
      </c>
    </row>
    <row r="72" spans="1:11" ht="15.75">
      <c r="A72" s="49" t="str">
        <f>A65</f>
        <v>Lanus</v>
      </c>
      <c r="B72" s="50"/>
      <c r="C72" s="50"/>
      <c r="D72" s="51">
        <f>IF(F65="","",F65)</f>
        <v>25</v>
      </c>
      <c r="E72" s="51">
        <f>IF(I65="","",I65)</f>
        <v>12</v>
      </c>
      <c r="F72" s="51">
        <f>IF(F66="","",F66)</f>
        <v>29</v>
      </c>
      <c r="G72" s="51">
        <f>IF(I66="","",I66)</f>
        <v>0</v>
      </c>
      <c r="H72" s="51">
        <f>(IF(OR(D72&lt;&gt;"",F72&lt;&gt;""),SUM(D72,F72),0))</f>
        <v>54</v>
      </c>
      <c r="I72" s="51">
        <f>(IF(OR(E72&lt;&gt;"",G72&lt;&gt;""),SUM(E72,G72),0))</f>
        <v>12</v>
      </c>
      <c r="J72" s="51">
        <f>H72-I72</f>
        <v>42</v>
      </c>
      <c r="K72" s="52">
        <f>IF(OR(F66&lt;&gt;"",I66&lt;&gt;""),IF(F66="PP",0,IF(OR(F66="GP",F66&gt;I66),2,IF(F66=I66,1,IF(OR(I66&gt;F66,I66="GP"),0)))),0)+IF(OR(F65&lt;&gt;"",I65&lt;&gt;""),IF(F65="PP",0,IF(OR(F65="GP",F65&gt;I65),2,IF(F65=I65,1,IF(OR(I65&gt;F65,I65="GP"),0)))),0)</f>
        <v>4</v>
      </c>
    </row>
    <row r="73" spans="1:11" ht="15.75">
      <c r="A73" s="49" t="str">
        <f>A66</f>
        <v>Porteño</v>
      </c>
      <c r="B73" s="51">
        <f>IF(I65="","",I65)</f>
        <v>12</v>
      </c>
      <c r="C73" s="51">
        <f>IF(F65="","",F65)</f>
        <v>25</v>
      </c>
      <c r="D73" s="50"/>
      <c r="E73" s="50"/>
      <c r="F73" s="51">
        <f>IF(F64="","",F64)</f>
        <v>12</v>
      </c>
      <c r="G73" s="51">
        <f>IF(I64="","",I64)</f>
        <v>19</v>
      </c>
      <c r="H73" s="51">
        <f>(IF(OR(B73&lt;&gt;"",F73&lt;&gt;""),SUM(B73,F73),0))</f>
        <v>24</v>
      </c>
      <c r="I73" s="51">
        <f>(IF(OR(C73&lt;&gt;"",G73&lt;&gt;""),SUM(C73,G73),0))</f>
        <v>44</v>
      </c>
      <c r="J73" s="51">
        <f>H73-I73</f>
        <v>-20</v>
      </c>
      <c r="K73" s="52">
        <f>IF(OR(F64&lt;&gt;"",I64&lt;&gt;""),IF(F64="PP",0,IF(OR(F64="GP",F64&gt;I64),2,IF(F64=I64,1,IF(OR(I64&gt;F64,I64="GP"),0)))),0)+IF(OR(I65&lt;&gt;"",F65&lt;&gt;""),IF(I65="PP",0,IF(OR(I65="GP",I65&gt;F65),2,IF(I65=F65,1,IF(OR(F65&gt;I65,F65="GP"),0)))),0)</f>
        <v>0</v>
      </c>
    </row>
    <row r="74" spans="1:11" ht="15.75">
      <c r="A74" s="54" t="str">
        <f>A67</f>
        <v>Centro Naval B</v>
      </c>
      <c r="B74" s="51">
        <f>IF(I66="","",I66)</f>
        <v>0</v>
      </c>
      <c r="C74" s="51">
        <f>IF(F66="","",F66)</f>
        <v>29</v>
      </c>
      <c r="D74" s="51">
        <f>IF(I64="","",I64)</f>
        <v>19</v>
      </c>
      <c r="E74" s="51">
        <f>IF(F64="","",F64)</f>
        <v>12</v>
      </c>
      <c r="F74" s="50"/>
      <c r="G74" s="50"/>
      <c r="H74" s="51">
        <f>(IF(OR(B74&lt;&gt;"",D74&lt;&gt;""),SUM(B74,D74),0))</f>
        <v>19</v>
      </c>
      <c r="I74" s="51">
        <f>(IF(OR(C74&lt;&gt;"",E74&lt;&gt;""),SUM(C74,E74),0))</f>
        <v>41</v>
      </c>
      <c r="J74" s="51">
        <f>H74-I74</f>
        <v>-22</v>
      </c>
      <c r="K74" s="53">
        <f>IF(OR(I66&lt;&gt;"",F66&lt;&gt;""),IF(I66="PP",0,IF(OR(I66="GP",I66&gt;F66),2,IF(I66=F66,1,IF(OR(F66&gt;I66,F66="GP"),0)))),0)+IF(OR(I64&lt;&gt;"",F64&lt;&gt;""),IF(I64="PP",0,IF(OR(I64="GP",I64&gt;F64),2,IF(I64=F64,1,IF(OR(F64&gt;I64,F64="GP"),0)))),0)</f>
        <v>2</v>
      </c>
    </row>
    <row r="75" ht="13.5" thickBot="1"/>
    <row r="76" spans="4:9" ht="15.75" thickBot="1">
      <c r="D76" s="221" t="s">
        <v>33</v>
      </c>
      <c r="E76" s="222"/>
      <c r="F76" s="38" t="s">
        <v>34</v>
      </c>
      <c r="G76" s="221" t="s">
        <v>33</v>
      </c>
      <c r="H76" s="222"/>
      <c r="I76" s="38" t="s">
        <v>34</v>
      </c>
    </row>
    <row r="77" spans="1:9" ht="18.75" thickBot="1">
      <c r="A77" s="223" t="s">
        <v>45</v>
      </c>
      <c r="B77" s="223"/>
      <c r="D77" s="39" t="str">
        <f>A79</f>
        <v>La Salle</v>
      </c>
      <c r="E77" s="40"/>
      <c r="F77" s="41">
        <v>31</v>
      </c>
      <c r="G77" s="42" t="str">
        <f>A80</f>
        <v>Tigre</v>
      </c>
      <c r="H77" s="40"/>
      <c r="I77" s="41">
        <v>5</v>
      </c>
    </row>
    <row r="78" spans="1:9" ht="15" thickBot="1">
      <c r="A78" s="135" t="s">
        <v>89</v>
      </c>
      <c r="B78" s="135"/>
      <c r="C78" s="43"/>
      <c r="D78" s="39" t="str">
        <f>A78</f>
        <v>C.U. Quilmes</v>
      </c>
      <c r="E78" s="40"/>
      <c r="F78" s="41">
        <v>12</v>
      </c>
      <c r="G78" s="42" t="str">
        <f>A79</f>
        <v>La Salle</v>
      </c>
      <c r="H78" s="40"/>
      <c r="I78" s="41">
        <v>29</v>
      </c>
    </row>
    <row r="79" spans="1:9" ht="15" thickBot="1">
      <c r="A79" s="78" t="s">
        <v>80</v>
      </c>
      <c r="B79" s="78"/>
      <c r="C79" s="43"/>
      <c r="D79" s="213" t="str">
        <f>A78</f>
        <v>C.U. Quilmes</v>
      </c>
      <c r="E79" s="214"/>
      <c r="F79" s="41">
        <v>40</v>
      </c>
      <c r="G79" s="220" t="str">
        <f>A80</f>
        <v>Tigre</v>
      </c>
      <c r="H79" s="214"/>
      <c r="I79" s="41">
        <v>0</v>
      </c>
    </row>
    <row r="80" spans="1:3" ht="12.75">
      <c r="A80" s="78" t="s">
        <v>97</v>
      </c>
      <c r="B80" s="135"/>
      <c r="C80" s="43"/>
    </row>
    <row r="81" ht="13.5" thickBot="1"/>
    <row r="82" spans="1:11" ht="16.5" thickBot="1">
      <c r="A82" s="215" t="s">
        <v>36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1:11" ht="15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2.75">
      <c r="A84" s="46"/>
      <c r="B84" s="218" t="str">
        <f>A85</f>
        <v>C.U. Quilmes</v>
      </c>
      <c r="C84" s="219"/>
      <c r="D84" s="218" t="str">
        <f>A86</f>
        <v>La Salle</v>
      </c>
      <c r="E84" s="219"/>
      <c r="F84" s="218" t="str">
        <f>A87</f>
        <v>Tigre</v>
      </c>
      <c r="G84" s="219"/>
      <c r="H84" s="47" t="s">
        <v>37</v>
      </c>
      <c r="I84" s="47" t="s">
        <v>38</v>
      </c>
      <c r="J84" s="47" t="s">
        <v>39</v>
      </c>
      <c r="K84" s="48" t="s">
        <v>40</v>
      </c>
    </row>
    <row r="85" spans="1:11" ht="15.75">
      <c r="A85" s="49" t="str">
        <f>A78</f>
        <v>C.U. Quilmes</v>
      </c>
      <c r="B85" s="50"/>
      <c r="C85" s="50"/>
      <c r="D85" s="51">
        <f>IF(F78="","",F78)</f>
        <v>12</v>
      </c>
      <c r="E85" s="51">
        <f>IF(I78="","",I78)</f>
        <v>29</v>
      </c>
      <c r="F85" s="51">
        <f>IF(F79="","",F79)</f>
        <v>40</v>
      </c>
      <c r="G85" s="51">
        <f>IF(I79="","",I79)</f>
        <v>0</v>
      </c>
      <c r="H85" s="51">
        <f>(IF(OR(D85&lt;&gt;"",F85&lt;&gt;""),SUM(D85,F85),0))</f>
        <v>52</v>
      </c>
      <c r="I85" s="51">
        <f>(IF(OR(E85&lt;&gt;"",G85&lt;&gt;""),SUM(E85,G85),0))</f>
        <v>29</v>
      </c>
      <c r="J85" s="51">
        <f>H85-I85</f>
        <v>23</v>
      </c>
      <c r="K85" s="52">
        <f>IF(OR(F79&lt;&gt;"",I79&lt;&gt;""),IF(F79="PP",0,IF(OR(F79="GP",F79&gt;I79),2,IF(F79=I79,1,IF(OR(I79&gt;F79,I79="GP"),0)))),0)+IF(OR(F78&lt;&gt;"",I78&lt;&gt;""),IF(F78="PP",0,IF(OR(F78="GP",F78&gt;I78),2,IF(F78=I78,1,IF(OR(I78&gt;F78,I78="GP"),0)))),0)</f>
        <v>2</v>
      </c>
    </row>
    <row r="86" spans="1:11" ht="15.75">
      <c r="A86" s="49" t="str">
        <f>A79</f>
        <v>La Salle</v>
      </c>
      <c r="B86" s="51">
        <f>IF(I78="","",I78)</f>
        <v>29</v>
      </c>
      <c r="C86" s="51">
        <f>IF(F78="","",F78)</f>
        <v>12</v>
      </c>
      <c r="D86" s="50"/>
      <c r="E86" s="50"/>
      <c r="F86" s="51">
        <f>IF(F77="","",F77)</f>
        <v>31</v>
      </c>
      <c r="G86" s="51">
        <f>IF(I77="","",I77)</f>
        <v>5</v>
      </c>
      <c r="H86" s="51">
        <f>(IF(OR(B86&lt;&gt;"",F86&lt;&gt;""),SUM(B86,F86),0))</f>
        <v>60</v>
      </c>
      <c r="I86" s="51">
        <f>(IF(OR(C86&lt;&gt;"",G86&lt;&gt;""),SUM(C86,G86),0))</f>
        <v>17</v>
      </c>
      <c r="J86" s="51">
        <f>H86-I86</f>
        <v>43</v>
      </c>
      <c r="K86" s="52">
        <f>IF(OR(F77&lt;&gt;"",I77&lt;&gt;""),IF(F77="PP",0,IF(OR(F77="GP",F77&gt;I77),2,IF(F77=I77,1,IF(OR(I77&gt;F77,I77="GP"),0)))),0)+IF(OR(I78&lt;&gt;"",F78&lt;&gt;""),IF(I78="PP",0,IF(OR(I78="GP",I78&gt;F78),2,IF(I78=F78,1,IF(OR(F78&gt;I78,F78="GP"),0)))),0)</f>
        <v>4</v>
      </c>
    </row>
    <row r="87" spans="1:11" ht="15.75">
      <c r="A87" s="54" t="str">
        <f>A80</f>
        <v>Tigre</v>
      </c>
      <c r="B87" s="51">
        <f>IF(I79="","",I79)</f>
        <v>0</v>
      </c>
      <c r="C87" s="51">
        <f>IF(F79="","",F79)</f>
        <v>40</v>
      </c>
      <c r="D87" s="51">
        <f>IF(I77="","",I77)</f>
        <v>5</v>
      </c>
      <c r="E87" s="51">
        <f>IF(F77="","",F77)</f>
        <v>31</v>
      </c>
      <c r="F87" s="50"/>
      <c r="G87" s="50"/>
      <c r="H87" s="51">
        <f>(IF(OR(B87&lt;&gt;"",D87&lt;&gt;""),SUM(B87,D87),0))</f>
        <v>5</v>
      </c>
      <c r="I87" s="51">
        <f>(IF(OR(C87&lt;&gt;"",E87&lt;&gt;""),SUM(C87,E87),0))</f>
        <v>71</v>
      </c>
      <c r="J87" s="51">
        <f>H87-I87</f>
        <v>-66</v>
      </c>
      <c r="K87" s="53">
        <f>IF(OR(I79&lt;&gt;"",F79&lt;&gt;""),IF(I79="PP",0,IF(OR(I79="GP",I79&gt;F79),2,IF(I79=F79,1,IF(OR(F79&gt;I79,F79="GP"),0)))),0)+IF(OR(I77&lt;&gt;"",F77&lt;&gt;""),IF(I77="PP",0,IF(OR(I77="GP",I77&gt;F77),2,IF(I77=F77,1,IF(OR(F77&gt;I77,F77="GP"),0)))),0)</f>
        <v>0</v>
      </c>
    </row>
    <row r="88" ht="13.5" thickBot="1"/>
    <row r="89" spans="4:9" ht="15.75" thickBot="1">
      <c r="D89" s="221" t="s">
        <v>33</v>
      </c>
      <c r="E89" s="222"/>
      <c r="F89" s="38" t="s">
        <v>34</v>
      </c>
      <c r="G89" s="221" t="s">
        <v>33</v>
      </c>
      <c r="H89" s="222"/>
      <c r="I89" s="38" t="s">
        <v>34</v>
      </c>
    </row>
    <row r="90" spans="1:9" ht="18.75" thickBot="1">
      <c r="A90" s="223" t="s">
        <v>46</v>
      </c>
      <c r="B90" s="223"/>
      <c r="D90" s="39" t="str">
        <f>A92</f>
        <v>Beromama A</v>
      </c>
      <c r="E90" s="40"/>
      <c r="F90" s="41">
        <v>0</v>
      </c>
      <c r="G90" s="42" t="str">
        <f>A93</f>
        <v>UN de la Plata</v>
      </c>
      <c r="H90" s="40"/>
      <c r="I90" s="41">
        <v>17</v>
      </c>
    </row>
    <row r="91" spans="1:9" ht="15" thickBot="1">
      <c r="A91" s="135" t="s">
        <v>75</v>
      </c>
      <c r="B91" s="135"/>
      <c r="C91" s="43"/>
      <c r="D91" s="39" t="str">
        <f>A91</f>
        <v>SITAS</v>
      </c>
      <c r="E91" s="40"/>
      <c r="F91" s="41">
        <v>15</v>
      </c>
      <c r="G91" s="42" t="str">
        <f>A92</f>
        <v>Beromama A</v>
      </c>
      <c r="H91" s="40"/>
      <c r="I91" s="41">
        <v>10</v>
      </c>
    </row>
    <row r="92" spans="1:9" ht="15" thickBot="1">
      <c r="A92" s="78" t="s">
        <v>105</v>
      </c>
      <c r="B92" s="78"/>
      <c r="C92" s="43"/>
      <c r="D92" s="213" t="str">
        <f>A91</f>
        <v>SITAS</v>
      </c>
      <c r="E92" s="214"/>
      <c r="F92" s="41">
        <v>22</v>
      </c>
      <c r="G92" s="220" t="str">
        <f>A93</f>
        <v>UN de la Plata</v>
      </c>
      <c r="H92" s="214"/>
      <c r="I92" s="41">
        <v>5</v>
      </c>
    </row>
    <row r="93" spans="1:3" ht="12.75">
      <c r="A93" s="78" t="s">
        <v>96</v>
      </c>
      <c r="B93" s="135"/>
      <c r="C93" s="43"/>
    </row>
    <row r="94" ht="13.5" thickBot="1"/>
    <row r="95" spans="1:11" ht="16.5" thickBot="1">
      <c r="A95" s="215" t="s">
        <v>36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7"/>
    </row>
    <row r="96" spans="1:11" ht="1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2.75">
      <c r="A97" s="46"/>
      <c r="B97" s="218" t="str">
        <f>A98</f>
        <v>SITAS</v>
      </c>
      <c r="C97" s="219"/>
      <c r="D97" s="218" t="str">
        <f>A99</f>
        <v>Beromama A</v>
      </c>
      <c r="E97" s="219"/>
      <c r="F97" s="218" t="str">
        <f>A100</f>
        <v>UN de la Plata</v>
      </c>
      <c r="G97" s="219"/>
      <c r="H97" s="47" t="s">
        <v>37</v>
      </c>
      <c r="I97" s="47" t="s">
        <v>38</v>
      </c>
      <c r="J97" s="47" t="s">
        <v>39</v>
      </c>
      <c r="K97" s="48" t="s">
        <v>40</v>
      </c>
    </row>
    <row r="98" spans="1:11" ht="15.75">
      <c r="A98" s="49" t="str">
        <f>A91</f>
        <v>SITAS</v>
      </c>
      <c r="B98" s="50"/>
      <c r="C98" s="50"/>
      <c r="D98" s="51">
        <f>IF(F91="","",F91)</f>
        <v>15</v>
      </c>
      <c r="E98" s="51">
        <f>IF(I91="","",I91)</f>
        <v>10</v>
      </c>
      <c r="F98" s="51">
        <f>IF(F92="","",F92)</f>
        <v>22</v>
      </c>
      <c r="G98" s="51">
        <f>IF(I92="","",I92)</f>
        <v>5</v>
      </c>
      <c r="H98" s="51">
        <f>(IF(OR(D98&lt;&gt;"",F98&lt;&gt;""),SUM(D98,F98),0))</f>
        <v>37</v>
      </c>
      <c r="I98" s="51">
        <f>(IF(OR(E98&lt;&gt;"",G98&lt;&gt;""),SUM(E98,G98),0))</f>
        <v>15</v>
      </c>
      <c r="J98" s="51">
        <f>H98-I98</f>
        <v>22</v>
      </c>
      <c r="K98" s="52">
        <f>IF(OR(F92&lt;&gt;"",I92&lt;&gt;""),IF(F92="PP",0,IF(OR(F92="GP",F92&gt;I92),2,IF(F92=I92,1,IF(OR(I92&gt;F92,I92="GP"),0)))),0)+IF(OR(F91&lt;&gt;"",I91&lt;&gt;""),IF(F91="PP",0,IF(OR(F91="GP",F91&gt;I91),2,IF(F91=I91,1,IF(OR(I91&gt;F91,I91="GP"),0)))),0)</f>
        <v>4</v>
      </c>
    </row>
    <row r="99" spans="1:11" ht="15.75">
      <c r="A99" s="49" t="str">
        <f>A92</f>
        <v>Beromama A</v>
      </c>
      <c r="B99" s="51">
        <f>IF(I91="","",I91)</f>
        <v>10</v>
      </c>
      <c r="C99" s="51">
        <f>IF(F91="","",F91)</f>
        <v>15</v>
      </c>
      <c r="D99" s="50"/>
      <c r="E99" s="50"/>
      <c r="F99" s="51">
        <f>IF(F90="","",F90)</f>
        <v>0</v>
      </c>
      <c r="G99" s="51">
        <f>IF(I90="","",I90)</f>
        <v>17</v>
      </c>
      <c r="H99" s="51">
        <f>(IF(OR(B99&lt;&gt;"",F99&lt;&gt;""),SUM(B99,F99),0))</f>
        <v>10</v>
      </c>
      <c r="I99" s="51">
        <f>(IF(OR(C99&lt;&gt;"",G99&lt;&gt;""),SUM(C99,G99),0))</f>
        <v>32</v>
      </c>
      <c r="J99" s="51">
        <f>H99-I99</f>
        <v>-22</v>
      </c>
      <c r="K99" s="52">
        <f>IF(OR(F90&lt;&gt;"",I90&lt;&gt;""),IF(F90="PP",0,IF(OR(F90="GP",F90&gt;I90),2,IF(F90=I90,1,IF(OR(I90&gt;F90,I90="GP"),0)))),0)+IF(OR(I91&lt;&gt;"",F91&lt;&gt;""),IF(I91="PP",0,IF(OR(I91="GP",I91&gt;F91),2,IF(I91=F91,1,IF(OR(F91&gt;I91,F91="GP"),0)))),0)</f>
        <v>0</v>
      </c>
    </row>
    <row r="100" spans="1:11" ht="15.75">
      <c r="A100" s="54" t="str">
        <f>A93</f>
        <v>UN de la Plata</v>
      </c>
      <c r="B100" s="51">
        <f>IF(I92="","",I92)</f>
        <v>5</v>
      </c>
      <c r="C100" s="51">
        <f>IF(F92="","",F92)</f>
        <v>22</v>
      </c>
      <c r="D100" s="51">
        <f>IF(I90="","",I90)</f>
        <v>17</v>
      </c>
      <c r="E100" s="51">
        <f>IF(F90="","",F90)</f>
        <v>0</v>
      </c>
      <c r="F100" s="50"/>
      <c r="G100" s="50"/>
      <c r="H100" s="51">
        <f>(IF(OR(B100&lt;&gt;"",D100&lt;&gt;""),SUM(B100,D100),0))</f>
        <v>22</v>
      </c>
      <c r="I100" s="51">
        <f>(IF(OR(C100&lt;&gt;"",E100&lt;&gt;""),SUM(C100,E100),0))</f>
        <v>22</v>
      </c>
      <c r="J100" s="51">
        <f>H100-I100</f>
        <v>0</v>
      </c>
      <c r="K100" s="53">
        <f>IF(OR(I92&lt;&gt;"",F92&lt;&gt;""),IF(I92="PP",0,IF(OR(I92="GP",I92&gt;F92),2,IF(I92=F92,1,IF(OR(F92&gt;I92,F92="GP"),0)))),0)+IF(OR(I90&lt;&gt;"",F90&lt;&gt;""),IF(I90="PP",0,IF(OR(I90="GP",I90&gt;F90),2,IF(I90=F90,1,IF(OR(F90&gt;I90,F90="GP"),0)))),0)</f>
        <v>2</v>
      </c>
    </row>
    <row r="101" ht="13.5" thickBot="1"/>
    <row r="102" spans="4:9" ht="15.75" thickBot="1">
      <c r="D102" s="221" t="s">
        <v>33</v>
      </c>
      <c r="E102" s="222"/>
      <c r="F102" s="38" t="s">
        <v>34</v>
      </c>
      <c r="G102" s="221" t="s">
        <v>33</v>
      </c>
      <c r="H102" s="222"/>
      <c r="I102" s="38" t="s">
        <v>34</v>
      </c>
    </row>
    <row r="103" spans="1:9" ht="18.75" thickBot="1">
      <c r="A103" s="223" t="s">
        <v>47</v>
      </c>
      <c r="B103" s="223"/>
      <c r="D103" s="39" t="str">
        <f>A105</f>
        <v>Beromama B</v>
      </c>
      <c r="E103" s="40"/>
      <c r="F103" s="41">
        <v>5</v>
      </c>
      <c r="G103" s="42" t="str">
        <f>A106</f>
        <v>C. Campana</v>
      </c>
      <c r="H103" s="40"/>
      <c r="I103" s="41">
        <v>5</v>
      </c>
    </row>
    <row r="104" spans="1:9" ht="15" thickBot="1">
      <c r="A104" s="135" t="s">
        <v>90</v>
      </c>
      <c r="B104" s="135"/>
      <c r="C104" s="43"/>
      <c r="D104" s="39" t="str">
        <f>A104</f>
        <v>Ciudad BsAs</v>
      </c>
      <c r="E104" s="40"/>
      <c r="F104" s="41">
        <v>31</v>
      </c>
      <c r="G104" s="42" t="str">
        <f>A105</f>
        <v>Beromama B</v>
      </c>
      <c r="H104" s="40"/>
      <c r="I104" s="41">
        <v>10</v>
      </c>
    </row>
    <row r="105" spans="1:9" ht="15" thickBot="1">
      <c r="A105" s="78" t="s">
        <v>104</v>
      </c>
      <c r="B105" s="78"/>
      <c r="C105" s="43"/>
      <c r="D105" s="213" t="str">
        <f>A104</f>
        <v>Ciudad BsAs</v>
      </c>
      <c r="E105" s="214"/>
      <c r="F105" s="41">
        <v>5</v>
      </c>
      <c r="G105" s="220" t="str">
        <f>A106</f>
        <v>C. Campana</v>
      </c>
      <c r="H105" s="214"/>
      <c r="I105" s="41">
        <v>15</v>
      </c>
    </row>
    <row r="106" spans="1:3" ht="12.75">
      <c r="A106" s="78" t="s">
        <v>77</v>
      </c>
      <c r="B106" s="135"/>
      <c r="C106" s="43"/>
    </row>
    <row r="107" ht="13.5" thickBot="1"/>
    <row r="108" spans="1:11" ht="16.5" thickBot="1">
      <c r="A108" s="215" t="s">
        <v>36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7"/>
    </row>
    <row r="109" spans="1:11" ht="1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.75">
      <c r="A110" s="46"/>
      <c r="B110" s="218" t="str">
        <f>A111</f>
        <v>Ciudad BsAs</v>
      </c>
      <c r="C110" s="219"/>
      <c r="D110" s="218" t="str">
        <f>A112</f>
        <v>Beromama B</v>
      </c>
      <c r="E110" s="219"/>
      <c r="F110" s="218" t="str">
        <f>A113</f>
        <v>C. Campana</v>
      </c>
      <c r="G110" s="219"/>
      <c r="H110" s="47" t="s">
        <v>37</v>
      </c>
      <c r="I110" s="47" t="s">
        <v>38</v>
      </c>
      <c r="J110" s="47" t="s">
        <v>39</v>
      </c>
      <c r="K110" s="48" t="s">
        <v>40</v>
      </c>
    </row>
    <row r="111" spans="1:11" ht="15.75">
      <c r="A111" s="49" t="str">
        <f>A104</f>
        <v>Ciudad BsAs</v>
      </c>
      <c r="B111" s="50"/>
      <c r="C111" s="50"/>
      <c r="D111" s="51">
        <f>IF(F104="","",F104)</f>
        <v>31</v>
      </c>
      <c r="E111" s="51">
        <f>IF(I104="","",I104)</f>
        <v>10</v>
      </c>
      <c r="F111" s="51">
        <f>IF(F105="","",F105)</f>
        <v>5</v>
      </c>
      <c r="G111" s="51">
        <f>IF(I105="","",I105)</f>
        <v>15</v>
      </c>
      <c r="H111" s="51">
        <f>(IF(OR(D111&lt;&gt;"",F111&lt;&gt;""),SUM(D111,F111),0))</f>
        <v>36</v>
      </c>
      <c r="I111" s="51">
        <f>(IF(OR(E111&lt;&gt;"",G111&lt;&gt;""),SUM(E111,G111),0))</f>
        <v>25</v>
      </c>
      <c r="J111" s="51">
        <f>H111-I111</f>
        <v>11</v>
      </c>
      <c r="K111" s="52">
        <f>IF(OR(F105&lt;&gt;"",I105&lt;&gt;""),IF(F105="PP",0,IF(OR(F105="GP",F105&gt;I105),2,IF(F105=I105,1,IF(OR(I105&gt;F105,I105="GP"),0)))),0)+IF(OR(F104&lt;&gt;"",I104&lt;&gt;""),IF(F104="PP",0,IF(OR(F104="GP",F104&gt;I104),2,IF(F104=I104,1,IF(OR(I104&gt;F104,I104="GP"),0)))),0)</f>
        <v>2</v>
      </c>
    </row>
    <row r="112" spans="1:11" ht="15.75">
      <c r="A112" s="49" t="str">
        <f>A105</f>
        <v>Beromama B</v>
      </c>
      <c r="B112" s="51">
        <f>IF(I104="","",I104)</f>
        <v>10</v>
      </c>
      <c r="C112" s="51">
        <f>IF(F104="","",F104)</f>
        <v>31</v>
      </c>
      <c r="D112" s="50"/>
      <c r="E112" s="50"/>
      <c r="F112" s="51">
        <f>IF(F103="","",F103)</f>
        <v>5</v>
      </c>
      <c r="G112" s="51">
        <f>IF(I103="","",I103)</f>
        <v>5</v>
      </c>
      <c r="H112" s="51">
        <f>(IF(OR(B112&lt;&gt;"",F112&lt;&gt;""),SUM(B112,F112),0))</f>
        <v>15</v>
      </c>
      <c r="I112" s="51">
        <f>(IF(OR(C112&lt;&gt;"",G112&lt;&gt;""),SUM(C112,G112),0))</f>
        <v>36</v>
      </c>
      <c r="J112" s="51">
        <f>H112-I112</f>
        <v>-21</v>
      </c>
      <c r="K112" s="52">
        <f>IF(OR(F103&lt;&gt;"",I103&lt;&gt;""),IF(F103="PP",0,IF(OR(F103="GP",F103&gt;I103),2,IF(F103=I103,1,IF(OR(I103&gt;F103,I103="GP"),0)))),0)+IF(OR(I104&lt;&gt;"",F104&lt;&gt;""),IF(I104="PP",0,IF(OR(I104="GP",I104&gt;F104),2,IF(I104=F104,1,IF(OR(F104&gt;I104,F104="GP"),0)))),0)</f>
        <v>1</v>
      </c>
    </row>
    <row r="113" spans="1:11" ht="15.75">
      <c r="A113" s="54" t="str">
        <f>A106</f>
        <v>C. Campana</v>
      </c>
      <c r="B113" s="51">
        <f>IF(I105="","",I105)</f>
        <v>15</v>
      </c>
      <c r="C113" s="51">
        <f>IF(F105="","",F105)</f>
        <v>5</v>
      </c>
      <c r="D113" s="51">
        <f>IF(I103="","",I103)</f>
        <v>5</v>
      </c>
      <c r="E113" s="51">
        <f>IF(F103="","",F103)</f>
        <v>5</v>
      </c>
      <c r="F113" s="50"/>
      <c r="G113" s="50"/>
      <c r="H113" s="51">
        <f>(IF(OR(B113&lt;&gt;"",D113&lt;&gt;""),SUM(B113,D113),0))</f>
        <v>20</v>
      </c>
      <c r="I113" s="51">
        <f>(IF(OR(C113&lt;&gt;"",E113&lt;&gt;""),SUM(C113,E113),0))</f>
        <v>10</v>
      </c>
      <c r="J113" s="51">
        <f>H113-I113</f>
        <v>10</v>
      </c>
      <c r="K113" s="53">
        <f>IF(OR(I105&lt;&gt;"",F105&lt;&gt;""),IF(I105="PP",0,IF(OR(I105="GP",I105&gt;F105),2,IF(I105=F105,1,IF(OR(F105&gt;I105,F105="GP"),0)))),0)+IF(OR(I103&lt;&gt;"",F103&lt;&gt;""),IF(I103="PP",0,IF(OR(I103="GP",I103&gt;F103),2,IF(I103=F103,1,IF(OR(F103&gt;I103,F103="GP"),0)))),0)</f>
        <v>3</v>
      </c>
    </row>
  </sheetData>
  <sheetProtection/>
  <mergeCells count="78">
    <mergeCell ref="B110:C110"/>
    <mergeCell ref="D110:E110"/>
    <mergeCell ref="F110:G110"/>
    <mergeCell ref="D102:E102"/>
    <mergeCell ref="G102:H102"/>
    <mergeCell ref="A103:B103"/>
    <mergeCell ref="D105:E105"/>
    <mergeCell ref="G105:H105"/>
    <mergeCell ref="A108:K108"/>
    <mergeCell ref="G9:H9"/>
    <mergeCell ref="D23:E23"/>
    <mergeCell ref="G23:H23"/>
    <mergeCell ref="D31:E31"/>
    <mergeCell ref="F31:G31"/>
    <mergeCell ref="G12:H12"/>
    <mergeCell ref="D45:E45"/>
    <mergeCell ref="F45:G45"/>
    <mergeCell ref="A29:K29"/>
    <mergeCell ref="B31:C31"/>
    <mergeCell ref="A5:K5"/>
    <mergeCell ref="A10:B10"/>
    <mergeCell ref="B17:C17"/>
    <mergeCell ref="D17:E17"/>
    <mergeCell ref="F17:G17"/>
    <mergeCell ref="D37:E37"/>
    <mergeCell ref="A15:K15"/>
    <mergeCell ref="D12:E12"/>
    <mergeCell ref="D11:E11"/>
    <mergeCell ref="G11:H11"/>
    <mergeCell ref="D9:E9"/>
    <mergeCell ref="A38:B38"/>
    <mergeCell ref="A24:B24"/>
    <mergeCell ref="G37:H37"/>
    <mergeCell ref="D26:E26"/>
    <mergeCell ref="G26:H26"/>
    <mergeCell ref="A64:B64"/>
    <mergeCell ref="D50:E50"/>
    <mergeCell ref="G50:H50"/>
    <mergeCell ref="A51:B51"/>
    <mergeCell ref="D40:E40"/>
    <mergeCell ref="G40:H40"/>
    <mergeCell ref="A43:K43"/>
    <mergeCell ref="D53:E53"/>
    <mergeCell ref="G53:H53"/>
    <mergeCell ref="B45:C45"/>
    <mergeCell ref="D63:E63"/>
    <mergeCell ref="G63:H63"/>
    <mergeCell ref="A56:K56"/>
    <mergeCell ref="B58:C58"/>
    <mergeCell ref="D58:E58"/>
    <mergeCell ref="F58:G58"/>
    <mergeCell ref="D76:E76"/>
    <mergeCell ref="G76:H76"/>
    <mergeCell ref="A77:B77"/>
    <mergeCell ref="G79:H79"/>
    <mergeCell ref="A69:K69"/>
    <mergeCell ref="B71:C71"/>
    <mergeCell ref="D71:E71"/>
    <mergeCell ref="F71:G71"/>
    <mergeCell ref="D79:E79"/>
    <mergeCell ref="G92:H92"/>
    <mergeCell ref="A82:K82"/>
    <mergeCell ref="B84:C84"/>
    <mergeCell ref="D84:E84"/>
    <mergeCell ref="F84:G84"/>
    <mergeCell ref="D89:E89"/>
    <mergeCell ref="G89:H89"/>
    <mergeCell ref="A90:B90"/>
    <mergeCell ref="M5:O5"/>
    <mergeCell ref="N9:P9"/>
    <mergeCell ref="N23:P23"/>
    <mergeCell ref="D92:E92"/>
    <mergeCell ref="A95:K95"/>
    <mergeCell ref="B97:C97"/>
    <mergeCell ref="D97:E97"/>
    <mergeCell ref="F97:G97"/>
    <mergeCell ref="G66:H66"/>
    <mergeCell ref="D66:E66"/>
  </mergeCells>
  <conditionalFormatting sqref="I64:I66 F64:F66 I77:I79 F77:F79 I90:I92 F90:F92 I38:I40 F38:F40 I24:I26 F24:F26 I10:I12 F10:F12">
    <cfRule type="cellIs" priority="6" dxfId="0" operator="between" stopIfTrue="1">
      <formula>0</formula>
      <formula>1000</formula>
    </cfRule>
  </conditionalFormatting>
  <conditionalFormatting sqref="I51:I53 F51:F53">
    <cfRule type="cellIs" priority="2" dxfId="0" operator="between" stopIfTrue="1">
      <formula>0</formula>
      <formula>1000</formula>
    </cfRule>
  </conditionalFormatting>
  <conditionalFormatting sqref="I103:I105 F103:F105">
    <cfRule type="cellIs" priority="1" dxfId="0" operator="between" stopIfTrue="1">
      <formula>0</formula>
      <formula>1000</formula>
    </cfRule>
  </conditionalFormatting>
  <printOptions/>
  <pageMargins left="0.47" right="0.25" top="0.16" bottom="1.23" header="0" footer="0"/>
  <pageSetup fitToHeight="2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Usuario</cp:lastModifiedBy>
  <cp:lastPrinted>2023-11-07T20:27:27Z</cp:lastPrinted>
  <dcterms:created xsi:type="dcterms:W3CDTF">2004-10-13T01:41:23Z</dcterms:created>
  <dcterms:modified xsi:type="dcterms:W3CDTF">2023-11-21T10:46:40Z</dcterms:modified>
  <cp:category/>
  <cp:version/>
  <cp:contentType/>
  <cp:contentStatus/>
</cp:coreProperties>
</file>